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45" yWindow="-15" windowWidth="15270" windowHeight="12810" tabRatio="664"/>
  </bookViews>
  <sheets>
    <sheet name="Darke County" sheetId="1" r:id="rId1"/>
    <sheet name="Greene County" sheetId="2" r:id="rId2"/>
    <sheet name="Miami County" sheetId="3" r:id="rId3"/>
    <sheet name="Montgomery County" sheetId="4" r:id="rId4"/>
    <sheet name="Preble County" sheetId="5" r:id="rId5"/>
    <sheet name="Shelby County" sheetId="7" r:id="rId6"/>
    <sheet name="Warren County" sheetId="6" r:id="rId7"/>
  </sheets>
  <definedNames>
    <definedName name="_xlnm.Print_Titles" localSheetId="0">'Darke County'!$1:$5</definedName>
    <definedName name="_xlnm.Print_Titles" localSheetId="1">'Greene County'!$1:$5</definedName>
    <definedName name="_xlnm.Print_Titles" localSheetId="2">'Miami County'!$1:$5</definedName>
    <definedName name="_xlnm.Print_Titles" localSheetId="3">'Montgomery County'!$1:$5</definedName>
    <definedName name="_xlnm.Print_Titles" localSheetId="4">'Preble County'!$1:$5</definedName>
    <definedName name="_xlnm.Print_Titles" localSheetId="5">'Shelby County'!$1:$5</definedName>
    <definedName name="_xlnm.Print_Titles" localSheetId="6">'Warren County'!$1:$5</definedName>
  </definedNames>
  <calcPr calcId="145621"/>
</workbook>
</file>

<file path=xl/calcChain.xml><?xml version="1.0" encoding="utf-8"?>
<calcChain xmlns="http://schemas.openxmlformats.org/spreadsheetml/2006/main">
  <c r="M10" i="4" l="1"/>
  <c r="N10" i="4"/>
  <c r="O10" i="4"/>
  <c r="P10" i="4"/>
  <c r="Q10" i="4"/>
  <c r="L10" i="4"/>
  <c r="G10" i="4"/>
  <c r="H10" i="4"/>
  <c r="I10" i="4"/>
  <c r="J10" i="4"/>
  <c r="K10" i="4"/>
  <c r="F10" i="4"/>
  <c r="M22" i="3"/>
  <c r="N22" i="3"/>
  <c r="O22" i="3"/>
  <c r="P22" i="3"/>
  <c r="Q22" i="3"/>
  <c r="L22" i="3"/>
  <c r="G22" i="3"/>
  <c r="H22" i="3"/>
  <c r="I22" i="3"/>
  <c r="J22" i="3"/>
  <c r="K22" i="3"/>
  <c r="F22" i="3"/>
  <c r="E40" i="2"/>
  <c r="Q44" i="7" l="1"/>
  <c r="P44" i="7"/>
  <c r="O44" i="7"/>
  <c r="N44" i="7"/>
  <c r="M44" i="7"/>
  <c r="L44" i="7"/>
  <c r="Q41" i="7"/>
  <c r="P41" i="7"/>
  <c r="O41" i="7"/>
  <c r="N41" i="7"/>
  <c r="M41" i="7"/>
  <c r="L41" i="7"/>
  <c r="Q38" i="7"/>
  <c r="P38" i="7"/>
  <c r="O38" i="7"/>
  <c r="N38" i="7"/>
  <c r="M38" i="7"/>
  <c r="L38" i="7"/>
  <c r="Q35" i="7"/>
  <c r="P35" i="7"/>
  <c r="O35" i="7"/>
  <c r="N35" i="7"/>
  <c r="M35" i="7"/>
  <c r="L35" i="7"/>
  <c r="Q32" i="7"/>
  <c r="P32" i="7"/>
  <c r="O32" i="7"/>
  <c r="N32" i="7"/>
  <c r="M32" i="7"/>
  <c r="L32" i="7"/>
  <c r="Q28" i="7"/>
  <c r="P28" i="7"/>
  <c r="O28" i="7"/>
  <c r="N28" i="7"/>
  <c r="M28" i="7"/>
  <c r="L28" i="7"/>
  <c r="Q25" i="7"/>
  <c r="P25" i="7"/>
  <c r="O25" i="7"/>
  <c r="N25" i="7"/>
  <c r="M25" i="7"/>
  <c r="L25" i="7"/>
  <c r="Q22" i="7"/>
  <c r="P22" i="7"/>
  <c r="O22" i="7"/>
  <c r="N22" i="7"/>
  <c r="M22" i="7"/>
  <c r="L22" i="7"/>
  <c r="Q17" i="7"/>
  <c r="P17" i="7"/>
  <c r="O17" i="7"/>
  <c r="N17" i="7"/>
  <c r="M17" i="7"/>
  <c r="L17" i="7"/>
  <c r="Q13" i="7"/>
  <c r="P13" i="7"/>
  <c r="O13" i="7"/>
  <c r="N13" i="7"/>
  <c r="M13" i="7"/>
  <c r="L13" i="7"/>
  <c r="Q10" i="7"/>
  <c r="P10" i="7"/>
  <c r="O10" i="7"/>
  <c r="N10" i="7"/>
  <c r="M10" i="7"/>
  <c r="L10" i="7"/>
  <c r="Q7" i="7"/>
  <c r="P7" i="7"/>
  <c r="O7" i="7"/>
  <c r="N7" i="7"/>
  <c r="M7" i="7"/>
  <c r="L7" i="7"/>
  <c r="Q35" i="5"/>
  <c r="P35" i="5"/>
  <c r="O35" i="5"/>
  <c r="N35" i="5"/>
  <c r="M35" i="5"/>
  <c r="L35" i="5"/>
  <c r="Q32" i="5"/>
  <c r="P32" i="5"/>
  <c r="O32" i="5"/>
  <c r="N32" i="5"/>
  <c r="M32" i="5"/>
  <c r="L32" i="5"/>
  <c r="Q28" i="5"/>
  <c r="P28" i="5"/>
  <c r="O28" i="5"/>
  <c r="N28" i="5"/>
  <c r="M28" i="5"/>
  <c r="L28" i="5"/>
  <c r="Q25" i="5"/>
  <c r="P25" i="5"/>
  <c r="O25" i="5"/>
  <c r="N25" i="5"/>
  <c r="M25" i="5"/>
  <c r="L25" i="5"/>
  <c r="Q22" i="5"/>
  <c r="P22" i="5"/>
  <c r="O22" i="5"/>
  <c r="N22" i="5"/>
  <c r="M22" i="5"/>
  <c r="L22" i="5"/>
  <c r="Q18" i="5"/>
  <c r="P18" i="5"/>
  <c r="O18" i="5"/>
  <c r="N18" i="5"/>
  <c r="M18" i="5"/>
  <c r="L18" i="5"/>
  <c r="Q14" i="5"/>
  <c r="P14" i="5"/>
  <c r="O14" i="5"/>
  <c r="N14" i="5"/>
  <c r="M14" i="5"/>
  <c r="L14" i="5"/>
  <c r="Q10" i="5"/>
  <c r="P10" i="5"/>
  <c r="O10" i="5"/>
  <c r="N10" i="5"/>
  <c r="M10" i="5"/>
  <c r="L10" i="5"/>
  <c r="Q46" i="4"/>
  <c r="P46" i="4"/>
  <c r="O46" i="4"/>
  <c r="N46" i="4"/>
  <c r="M46" i="4"/>
  <c r="L46" i="4"/>
  <c r="Q38" i="4"/>
  <c r="P38" i="4"/>
  <c r="O38" i="4"/>
  <c r="N38" i="4"/>
  <c r="M38" i="4"/>
  <c r="L38" i="4"/>
  <c r="Q31" i="4"/>
  <c r="P31" i="4"/>
  <c r="O31" i="4"/>
  <c r="N31" i="4"/>
  <c r="M31" i="4"/>
  <c r="L31" i="4"/>
  <c r="Q27" i="4"/>
  <c r="P27" i="4"/>
  <c r="O27" i="4"/>
  <c r="N27" i="4"/>
  <c r="M27" i="4"/>
  <c r="L27" i="4"/>
  <c r="Q23" i="4"/>
  <c r="P23" i="4"/>
  <c r="O23" i="4"/>
  <c r="N23" i="4"/>
  <c r="M23" i="4"/>
  <c r="L23" i="4"/>
  <c r="Q18" i="4"/>
  <c r="P18" i="4"/>
  <c r="O18" i="4"/>
  <c r="N18" i="4"/>
  <c r="M18" i="4"/>
  <c r="L18" i="4"/>
  <c r="Q7" i="4"/>
  <c r="P7" i="4"/>
  <c r="O7" i="4"/>
  <c r="N7" i="4"/>
  <c r="M7" i="4"/>
  <c r="L7" i="4"/>
  <c r="Q35" i="3"/>
  <c r="P35" i="3"/>
  <c r="O35" i="3"/>
  <c r="N35" i="3"/>
  <c r="M35" i="3"/>
  <c r="L35" i="3"/>
  <c r="Q31" i="3"/>
  <c r="P31" i="3"/>
  <c r="O31" i="3"/>
  <c r="N31" i="3"/>
  <c r="M31" i="3"/>
  <c r="L31" i="3"/>
  <c r="Q26" i="3"/>
  <c r="P26" i="3"/>
  <c r="O26" i="3"/>
  <c r="N26" i="3"/>
  <c r="M26" i="3"/>
  <c r="L26" i="3"/>
  <c r="Q19" i="3"/>
  <c r="P19" i="3"/>
  <c r="O19" i="3"/>
  <c r="N19" i="3"/>
  <c r="M19" i="3"/>
  <c r="L19" i="3"/>
  <c r="Q16" i="3"/>
  <c r="P16" i="3"/>
  <c r="O16" i="3"/>
  <c r="N16" i="3"/>
  <c r="M16" i="3"/>
  <c r="L16" i="3"/>
  <c r="Q11" i="3"/>
  <c r="P11" i="3"/>
  <c r="O11" i="3"/>
  <c r="N11" i="3"/>
  <c r="M11" i="3"/>
  <c r="L11" i="3"/>
  <c r="Q8" i="3"/>
  <c r="P8" i="3"/>
  <c r="O8" i="3"/>
  <c r="N8" i="3"/>
  <c r="M8" i="3"/>
  <c r="L8" i="3"/>
  <c r="Q43" i="2"/>
  <c r="P43" i="2"/>
  <c r="O43" i="2"/>
  <c r="N43" i="2"/>
  <c r="M43" i="2"/>
  <c r="L43" i="2"/>
  <c r="Q39" i="2"/>
  <c r="P39" i="2"/>
  <c r="O39" i="2"/>
  <c r="N39" i="2"/>
  <c r="M39" i="2"/>
  <c r="L39" i="2"/>
  <c r="Q36" i="2"/>
  <c r="P36" i="2"/>
  <c r="O36" i="2"/>
  <c r="N36" i="2"/>
  <c r="M36" i="2"/>
  <c r="L36" i="2"/>
  <c r="Q32" i="2"/>
  <c r="P32" i="2"/>
  <c r="O32" i="2"/>
  <c r="N32" i="2"/>
  <c r="M32" i="2"/>
  <c r="L32" i="2"/>
  <c r="Q28" i="2"/>
  <c r="P28" i="2"/>
  <c r="O28" i="2"/>
  <c r="N28" i="2"/>
  <c r="M28" i="2"/>
  <c r="L28" i="2"/>
  <c r="Q24" i="2"/>
  <c r="P24" i="2"/>
  <c r="O24" i="2"/>
  <c r="N24" i="2"/>
  <c r="M24" i="2"/>
  <c r="L24" i="2"/>
  <c r="Q20" i="2"/>
  <c r="P20" i="2"/>
  <c r="O20" i="2"/>
  <c r="N20" i="2"/>
  <c r="M20" i="2"/>
  <c r="L20" i="2"/>
  <c r="Q17" i="2"/>
  <c r="P17" i="2"/>
  <c r="O17" i="2"/>
  <c r="N17" i="2"/>
  <c r="M17" i="2"/>
  <c r="L17" i="2"/>
  <c r="Q11" i="2"/>
  <c r="P11" i="2"/>
  <c r="O11" i="2"/>
  <c r="N11" i="2"/>
  <c r="M11" i="2"/>
  <c r="L11" i="2"/>
  <c r="Q7" i="2"/>
  <c r="P7" i="2"/>
  <c r="O7" i="2"/>
  <c r="N7" i="2"/>
  <c r="M7" i="2"/>
  <c r="L7" i="2"/>
  <c r="M6" i="6"/>
  <c r="N6" i="6"/>
  <c r="O6" i="6"/>
  <c r="P6" i="6"/>
  <c r="Q6" i="6"/>
  <c r="L6" i="6"/>
  <c r="G6" i="6"/>
  <c r="H6" i="6"/>
  <c r="I6" i="6"/>
  <c r="J6" i="6"/>
  <c r="K6" i="6"/>
  <c r="F6" i="6"/>
  <c r="Q8" i="6"/>
  <c r="P8" i="6"/>
  <c r="O8" i="6"/>
  <c r="N8" i="6"/>
  <c r="M8" i="6"/>
  <c r="L8" i="6"/>
  <c r="G8" i="6"/>
  <c r="H8" i="6"/>
  <c r="I8" i="6"/>
  <c r="J8" i="6"/>
  <c r="K8" i="6"/>
  <c r="F8" i="6"/>
  <c r="K17" i="7"/>
  <c r="J17" i="7"/>
  <c r="I17" i="7"/>
  <c r="H17" i="7"/>
  <c r="G17" i="7"/>
  <c r="F17" i="7"/>
  <c r="G13" i="7"/>
  <c r="H13" i="7"/>
  <c r="I13" i="7"/>
  <c r="J13" i="7"/>
  <c r="K13" i="7"/>
  <c r="F13" i="7"/>
  <c r="K44" i="7"/>
  <c r="J44" i="7"/>
  <c r="I44" i="7"/>
  <c r="H44" i="7"/>
  <c r="G44" i="7"/>
  <c r="F44" i="7"/>
  <c r="K41" i="7"/>
  <c r="J41" i="7"/>
  <c r="I41" i="7"/>
  <c r="H41" i="7"/>
  <c r="G41" i="7"/>
  <c r="F41" i="7"/>
  <c r="K38" i="7"/>
  <c r="J38" i="7"/>
  <c r="I38" i="7"/>
  <c r="H38" i="7"/>
  <c r="G38" i="7"/>
  <c r="F38" i="7"/>
  <c r="K35" i="7"/>
  <c r="J35" i="7"/>
  <c r="I35" i="7"/>
  <c r="H35" i="7"/>
  <c r="G35" i="7"/>
  <c r="F35" i="7"/>
  <c r="K32" i="7"/>
  <c r="J32" i="7"/>
  <c r="I32" i="7"/>
  <c r="H32" i="7"/>
  <c r="G32" i="7"/>
  <c r="F32" i="7"/>
  <c r="K28" i="7"/>
  <c r="J28" i="7"/>
  <c r="I28" i="7"/>
  <c r="H28" i="7"/>
  <c r="G28" i="7"/>
  <c r="F28" i="7"/>
  <c r="K25" i="7"/>
  <c r="J25" i="7"/>
  <c r="I25" i="7"/>
  <c r="H25" i="7"/>
  <c r="G25" i="7"/>
  <c r="F25" i="7"/>
  <c r="K22" i="7"/>
  <c r="J22" i="7"/>
  <c r="I22" i="7"/>
  <c r="H22" i="7"/>
  <c r="G22" i="7"/>
  <c r="F22" i="7"/>
  <c r="K10" i="7"/>
  <c r="J10" i="7"/>
  <c r="I10" i="7"/>
  <c r="H10" i="7"/>
  <c r="G10" i="7"/>
  <c r="F10" i="7"/>
  <c r="G7" i="7"/>
  <c r="H7" i="7"/>
  <c r="I7" i="7"/>
  <c r="J7" i="7"/>
  <c r="K7" i="7"/>
  <c r="F7" i="7"/>
  <c r="K35" i="5"/>
  <c r="J35" i="5"/>
  <c r="I35" i="5"/>
  <c r="H35" i="5"/>
  <c r="G35" i="5"/>
  <c r="F35" i="5"/>
  <c r="K32" i="5"/>
  <c r="J32" i="5"/>
  <c r="I32" i="5"/>
  <c r="H32" i="5"/>
  <c r="G32" i="5"/>
  <c r="F32" i="5"/>
  <c r="K28" i="5"/>
  <c r="J28" i="5"/>
  <c r="I28" i="5"/>
  <c r="H28" i="5"/>
  <c r="G28" i="5"/>
  <c r="F28" i="5"/>
  <c r="K25" i="5"/>
  <c r="J25" i="5"/>
  <c r="I25" i="5"/>
  <c r="H25" i="5"/>
  <c r="G25" i="5"/>
  <c r="F25" i="5"/>
  <c r="K22" i="5"/>
  <c r="J22" i="5"/>
  <c r="I22" i="5"/>
  <c r="H22" i="5"/>
  <c r="G22" i="5"/>
  <c r="F22" i="5"/>
  <c r="G18" i="5"/>
  <c r="H18" i="5"/>
  <c r="I18" i="5"/>
  <c r="J18" i="5"/>
  <c r="K18" i="5"/>
  <c r="F18" i="5"/>
  <c r="K14" i="5"/>
  <c r="J14" i="5"/>
  <c r="I14" i="5"/>
  <c r="H14" i="5"/>
  <c r="G14" i="5"/>
  <c r="F14" i="5"/>
  <c r="G10" i="5"/>
  <c r="H10" i="5"/>
  <c r="I10" i="5"/>
  <c r="J10" i="5"/>
  <c r="K10" i="5"/>
  <c r="F10" i="5"/>
  <c r="K46" i="4"/>
  <c r="J46" i="4"/>
  <c r="I46" i="4"/>
  <c r="H46" i="4"/>
  <c r="G46" i="4"/>
  <c r="F46" i="4"/>
  <c r="G38" i="4"/>
  <c r="H38" i="4"/>
  <c r="I38" i="4"/>
  <c r="J38" i="4"/>
  <c r="K38" i="4"/>
  <c r="F38" i="4"/>
  <c r="G31" i="4"/>
  <c r="H31" i="4"/>
  <c r="I31" i="4"/>
  <c r="J31" i="4"/>
  <c r="K31" i="4"/>
  <c r="F31" i="4"/>
  <c r="K27" i="4"/>
  <c r="J27" i="4"/>
  <c r="I27" i="4"/>
  <c r="H27" i="4"/>
  <c r="G27" i="4"/>
  <c r="F27" i="4"/>
  <c r="G23" i="4"/>
  <c r="H23" i="4"/>
  <c r="I23" i="4"/>
  <c r="J23" i="4"/>
  <c r="K23" i="4"/>
  <c r="F23" i="4"/>
  <c r="K18" i="4"/>
  <c r="J18" i="4"/>
  <c r="I18" i="4"/>
  <c r="H18" i="4"/>
  <c r="G18" i="4"/>
  <c r="F18" i="4"/>
  <c r="G7" i="4"/>
  <c r="H7" i="4"/>
  <c r="I7" i="4"/>
  <c r="J7" i="4"/>
  <c r="K7" i="4"/>
  <c r="F7" i="4"/>
  <c r="G35" i="3"/>
  <c r="H35" i="3"/>
  <c r="I35" i="3"/>
  <c r="J35" i="3"/>
  <c r="K35" i="3"/>
  <c r="F35" i="3"/>
  <c r="K31" i="3"/>
  <c r="J31" i="3"/>
  <c r="I31" i="3"/>
  <c r="H31" i="3"/>
  <c r="G31" i="3"/>
  <c r="F31" i="3"/>
  <c r="K26" i="3"/>
  <c r="J26" i="3"/>
  <c r="I26" i="3"/>
  <c r="H26" i="3"/>
  <c r="G26" i="3"/>
  <c r="F26" i="3"/>
  <c r="K19" i="3"/>
  <c r="J19" i="3"/>
  <c r="I19" i="3"/>
  <c r="H19" i="3"/>
  <c r="G19" i="3"/>
  <c r="F19" i="3"/>
  <c r="K16" i="3"/>
  <c r="J16" i="3"/>
  <c r="I16" i="3"/>
  <c r="H16" i="3"/>
  <c r="G16" i="3"/>
  <c r="F16" i="3"/>
  <c r="G11" i="3"/>
  <c r="H11" i="3"/>
  <c r="I11" i="3"/>
  <c r="J11" i="3"/>
  <c r="K11" i="3"/>
  <c r="F11" i="3"/>
  <c r="G8" i="3"/>
  <c r="H8" i="3"/>
  <c r="I8" i="3"/>
  <c r="J8" i="3"/>
  <c r="K8" i="3"/>
  <c r="F8" i="3"/>
  <c r="G43" i="2"/>
  <c r="H43" i="2"/>
  <c r="I43" i="2"/>
  <c r="J43" i="2"/>
  <c r="K43" i="2"/>
  <c r="F43" i="2"/>
  <c r="G39" i="2"/>
  <c r="H39" i="2"/>
  <c r="I39" i="2"/>
  <c r="J39" i="2"/>
  <c r="K39" i="2"/>
  <c r="F39" i="2"/>
  <c r="G36" i="2"/>
  <c r="H36" i="2"/>
  <c r="I36" i="2"/>
  <c r="J36" i="2"/>
  <c r="K36" i="2"/>
  <c r="F36" i="2"/>
  <c r="G32" i="2"/>
  <c r="H32" i="2"/>
  <c r="I32" i="2"/>
  <c r="J32" i="2"/>
  <c r="K32" i="2"/>
  <c r="F32" i="2"/>
  <c r="G28" i="2"/>
  <c r="H28" i="2"/>
  <c r="I28" i="2"/>
  <c r="J28" i="2"/>
  <c r="K28" i="2"/>
  <c r="F28" i="2"/>
  <c r="G24" i="2"/>
  <c r="H24" i="2"/>
  <c r="I24" i="2"/>
  <c r="J24" i="2"/>
  <c r="K24" i="2"/>
  <c r="F24" i="2"/>
  <c r="G20" i="2"/>
  <c r="H20" i="2"/>
  <c r="I20" i="2"/>
  <c r="J20" i="2"/>
  <c r="K20" i="2"/>
  <c r="F20" i="2"/>
  <c r="G17" i="2"/>
  <c r="H17" i="2"/>
  <c r="I17" i="2"/>
  <c r="J17" i="2"/>
  <c r="K17" i="2"/>
  <c r="F17" i="2"/>
  <c r="G11" i="2"/>
  <c r="H11" i="2"/>
  <c r="I11" i="2"/>
  <c r="J11" i="2"/>
  <c r="K11" i="2"/>
  <c r="F11" i="2"/>
  <c r="G7" i="2"/>
  <c r="H7" i="2"/>
  <c r="I7" i="2"/>
  <c r="J7" i="2"/>
  <c r="K7" i="2"/>
  <c r="F7" i="2"/>
  <c r="AB12" i="6" l="1"/>
  <c r="R7" i="6"/>
  <c r="X7" i="6" s="1"/>
  <c r="S7" i="6"/>
  <c r="Y7" i="6" s="1"/>
  <c r="T7" i="6"/>
  <c r="Z7" i="6" s="1"/>
  <c r="U7" i="6"/>
  <c r="AA7" i="6" s="1"/>
  <c r="V7" i="6"/>
  <c r="AB7" i="6" s="1"/>
  <c r="W7" i="6"/>
  <c r="AC7" i="6" s="1"/>
  <c r="R8" i="6"/>
  <c r="X8" i="6" s="1"/>
  <c r="S8" i="6"/>
  <c r="Y8" i="6" s="1"/>
  <c r="T8" i="6"/>
  <c r="Z8" i="6" s="1"/>
  <c r="U8" i="6"/>
  <c r="AA8" i="6" s="1"/>
  <c r="V8" i="6"/>
  <c r="AB8" i="6" s="1"/>
  <c r="W8" i="6"/>
  <c r="AC8" i="6" s="1"/>
  <c r="R9" i="6"/>
  <c r="X9" i="6" s="1"/>
  <c r="S9" i="6"/>
  <c r="Y9" i="6" s="1"/>
  <c r="T9" i="6"/>
  <c r="Z9" i="6" s="1"/>
  <c r="U9" i="6"/>
  <c r="AA9" i="6" s="1"/>
  <c r="V9" i="6"/>
  <c r="AB9" i="6" s="1"/>
  <c r="W9" i="6"/>
  <c r="AC9" i="6" s="1"/>
  <c r="R10" i="6"/>
  <c r="X10" i="6" s="1"/>
  <c r="S10" i="6"/>
  <c r="Y10" i="6" s="1"/>
  <c r="T10" i="6"/>
  <c r="Z10" i="6" s="1"/>
  <c r="U10" i="6"/>
  <c r="AA10" i="6" s="1"/>
  <c r="V10" i="6"/>
  <c r="AB10" i="6" s="1"/>
  <c r="W10" i="6"/>
  <c r="AC10" i="6" s="1"/>
  <c r="R11" i="6"/>
  <c r="X11" i="6" s="1"/>
  <c r="S11" i="6"/>
  <c r="Y11" i="6" s="1"/>
  <c r="T11" i="6"/>
  <c r="Z11" i="6" s="1"/>
  <c r="U11" i="6"/>
  <c r="AA11" i="6" s="1"/>
  <c r="V11" i="6"/>
  <c r="AB11" i="6" s="1"/>
  <c r="W11" i="6"/>
  <c r="AC11" i="6" s="1"/>
  <c r="R12" i="6"/>
  <c r="X12" i="6" s="1"/>
  <c r="S12" i="6"/>
  <c r="Y12" i="6" s="1"/>
  <c r="T12" i="6"/>
  <c r="Z12" i="6" s="1"/>
  <c r="U12" i="6"/>
  <c r="AA12" i="6" s="1"/>
  <c r="V12" i="6"/>
  <c r="W12" i="6"/>
  <c r="AC12" i="6" s="1"/>
  <c r="R13" i="6"/>
  <c r="X13" i="6" s="1"/>
  <c r="S13" i="6"/>
  <c r="Y13" i="6" s="1"/>
  <c r="T13" i="6"/>
  <c r="Z13" i="6" s="1"/>
  <c r="U13" i="6"/>
  <c r="AA13" i="6" s="1"/>
  <c r="V13" i="6"/>
  <c r="AB13" i="6" s="1"/>
  <c r="W13" i="6"/>
  <c r="AC13" i="6" s="1"/>
  <c r="S6" i="6"/>
  <c r="Y6" i="6" s="1"/>
  <c r="T6" i="6"/>
  <c r="Z6" i="6" s="1"/>
  <c r="U6" i="6"/>
  <c r="AA6" i="6" s="1"/>
  <c r="V6" i="6"/>
  <c r="AB6" i="6" s="1"/>
  <c r="W6" i="6"/>
  <c r="AC6" i="6" s="1"/>
  <c r="R6" i="6"/>
  <c r="X6" i="6" s="1"/>
  <c r="X6" i="7"/>
  <c r="R7" i="7"/>
  <c r="X7" i="7" s="1"/>
  <c r="S7" i="7"/>
  <c r="Y7" i="7" s="1"/>
  <c r="T7" i="7"/>
  <c r="Z7" i="7" s="1"/>
  <c r="U7" i="7"/>
  <c r="AA7" i="7" s="1"/>
  <c r="V7" i="7"/>
  <c r="AB7" i="7" s="1"/>
  <c r="W7" i="7"/>
  <c r="AC7" i="7" s="1"/>
  <c r="R8" i="7"/>
  <c r="X8" i="7" s="1"/>
  <c r="S8" i="7"/>
  <c r="Y8" i="7" s="1"/>
  <c r="T8" i="7"/>
  <c r="Z8" i="7" s="1"/>
  <c r="U8" i="7"/>
  <c r="AA8" i="7" s="1"/>
  <c r="V8" i="7"/>
  <c r="AB8" i="7" s="1"/>
  <c r="W8" i="7"/>
  <c r="AC8" i="7" s="1"/>
  <c r="S9" i="7"/>
  <c r="Y9" i="7" s="1"/>
  <c r="T9" i="7"/>
  <c r="Z9" i="7" s="1"/>
  <c r="U9" i="7"/>
  <c r="AA9" i="7" s="1"/>
  <c r="V9" i="7"/>
  <c r="AB9" i="7" s="1"/>
  <c r="W9" i="7"/>
  <c r="AC9" i="7" s="1"/>
  <c r="R10" i="7"/>
  <c r="X10" i="7" s="1"/>
  <c r="S10" i="7"/>
  <c r="Y10" i="7" s="1"/>
  <c r="T10" i="7"/>
  <c r="Z10" i="7" s="1"/>
  <c r="U10" i="7"/>
  <c r="AA10" i="7" s="1"/>
  <c r="V10" i="7"/>
  <c r="AB10" i="7" s="1"/>
  <c r="W10" i="7"/>
  <c r="AC10" i="7" s="1"/>
  <c r="R11" i="7"/>
  <c r="X11" i="7" s="1"/>
  <c r="S11" i="7"/>
  <c r="Y11" i="7" s="1"/>
  <c r="T11" i="7"/>
  <c r="Z11" i="7" s="1"/>
  <c r="U11" i="7"/>
  <c r="AA11" i="7" s="1"/>
  <c r="V11" i="7"/>
  <c r="AB11" i="7" s="1"/>
  <c r="W11" i="7"/>
  <c r="AC11" i="7" s="1"/>
  <c r="R12" i="7"/>
  <c r="X12" i="7" s="1"/>
  <c r="S12" i="7"/>
  <c r="Y12" i="7" s="1"/>
  <c r="T12" i="7"/>
  <c r="Z12" i="7" s="1"/>
  <c r="U12" i="7"/>
  <c r="AA12" i="7" s="1"/>
  <c r="V12" i="7"/>
  <c r="AB12" i="7" s="1"/>
  <c r="W12" i="7"/>
  <c r="AC12" i="7" s="1"/>
  <c r="R13" i="7"/>
  <c r="X13" i="7" s="1"/>
  <c r="S13" i="7"/>
  <c r="Y13" i="7" s="1"/>
  <c r="T13" i="7"/>
  <c r="Z13" i="7" s="1"/>
  <c r="U13" i="7"/>
  <c r="AA13" i="7" s="1"/>
  <c r="V13" i="7"/>
  <c r="AB13" i="7" s="1"/>
  <c r="W13" i="7"/>
  <c r="AC13" i="7" s="1"/>
  <c r="R14" i="7"/>
  <c r="X14" i="7" s="1"/>
  <c r="S14" i="7"/>
  <c r="Y14" i="7" s="1"/>
  <c r="T14" i="7"/>
  <c r="Z14" i="7" s="1"/>
  <c r="U14" i="7"/>
  <c r="AA14" i="7" s="1"/>
  <c r="V14" i="7"/>
  <c r="AB14" i="7" s="1"/>
  <c r="W14" i="7"/>
  <c r="AC14" i="7" s="1"/>
  <c r="R15" i="7"/>
  <c r="X15" i="7" s="1"/>
  <c r="S15" i="7"/>
  <c r="Y15" i="7" s="1"/>
  <c r="T15" i="7"/>
  <c r="Z15" i="7" s="1"/>
  <c r="U15" i="7"/>
  <c r="AA15" i="7" s="1"/>
  <c r="V15" i="7"/>
  <c r="AB15" i="7" s="1"/>
  <c r="W15" i="7"/>
  <c r="AC15" i="7" s="1"/>
  <c r="R16" i="7"/>
  <c r="X16" i="7" s="1"/>
  <c r="S16" i="7"/>
  <c r="Y16" i="7" s="1"/>
  <c r="T16" i="7"/>
  <c r="Z16" i="7" s="1"/>
  <c r="U16" i="7"/>
  <c r="AA16" i="7" s="1"/>
  <c r="V16" i="7"/>
  <c r="AB16" i="7" s="1"/>
  <c r="W16" i="7"/>
  <c r="AC16" i="7" s="1"/>
  <c r="R17" i="7"/>
  <c r="X17" i="7" s="1"/>
  <c r="S17" i="7"/>
  <c r="Y17" i="7" s="1"/>
  <c r="T17" i="7"/>
  <c r="Z17" i="7" s="1"/>
  <c r="U17" i="7"/>
  <c r="AA17" i="7" s="1"/>
  <c r="V17" i="7"/>
  <c r="AB17" i="7" s="1"/>
  <c r="W17" i="7"/>
  <c r="AC17" i="7" s="1"/>
  <c r="R18" i="7"/>
  <c r="X18" i="7" s="1"/>
  <c r="S18" i="7"/>
  <c r="Y18" i="7" s="1"/>
  <c r="T18" i="7"/>
  <c r="Z18" i="7" s="1"/>
  <c r="U18" i="7"/>
  <c r="AA18" i="7" s="1"/>
  <c r="V18" i="7"/>
  <c r="AB18" i="7" s="1"/>
  <c r="W18" i="7"/>
  <c r="AC18" i="7" s="1"/>
  <c r="R19" i="7"/>
  <c r="X19" i="7" s="1"/>
  <c r="S19" i="7"/>
  <c r="Y19" i="7" s="1"/>
  <c r="T19" i="7"/>
  <c r="Z19" i="7" s="1"/>
  <c r="U19" i="7"/>
  <c r="AA19" i="7" s="1"/>
  <c r="V19" i="7"/>
  <c r="AB19" i="7" s="1"/>
  <c r="W19" i="7"/>
  <c r="AC19" i="7" s="1"/>
  <c r="R20" i="7"/>
  <c r="X20" i="7" s="1"/>
  <c r="S20" i="7"/>
  <c r="Y20" i="7" s="1"/>
  <c r="T20" i="7"/>
  <c r="Z20" i="7" s="1"/>
  <c r="U20" i="7"/>
  <c r="AA20" i="7" s="1"/>
  <c r="V20" i="7"/>
  <c r="AB20" i="7" s="1"/>
  <c r="W20" i="7"/>
  <c r="AC20" i="7" s="1"/>
  <c r="R21" i="7"/>
  <c r="X21" i="7" s="1"/>
  <c r="S21" i="7"/>
  <c r="Y21" i="7" s="1"/>
  <c r="T21" i="7"/>
  <c r="Z21" i="7" s="1"/>
  <c r="U21" i="7"/>
  <c r="AA21" i="7" s="1"/>
  <c r="V21" i="7"/>
  <c r="AB21" i="7" s="1"/>
  <c r="W21" i="7"/>
  <c r="AC21" i="7" s="1"/>
  <c r="R22" i="7"/>
  <c r="X22" i="7" s="1"/>
  <c r="S22" i="7"/>
  <c r="Y22" i="7" s="1"/>
  <c r="T22" i="7"/>
  <c r="Z22" i="7" s="1"/>
  <c r="U22" i="7"/>
  <c r="AA22" i="7" s="1"/>
  <c r="V22" i="7"/>
  <c r="AB22" i="7" s="1"/>
  <c r="W22" i="7"/>
  <c r="AC22" i="7" s="1"/>
  <c r="R23" i="7"/>
  <c r="X23" i="7" s="1"/>
  <c r="S23" i="7"/>
  <c r="Y23" i="7" s="1"/>
  <c r="T23" i="7"/>
  <c r="Z23" i="7" s="1"/>
  <c r="U23" i="7"/>
  <c r="AA23" i="7" s="1"/>
  <c r="V23" i="7"/>
  <c r="AB23" i="7" s="1"/>
  <c r="W23" i="7"/>
  <c r="AC23" i="7" s="1"/>
  <c r="R24" i="7"/>
  <c r="X24" i="7" s="1"/>
  <c r="S24" i="7"/>
  <c r="Y24" i="7" s="1"/>
  <c r="T24" i="7"/>
  <c r="Z24" i="7" s="1"/>
  <c r="U24" i="7"/>
  <c r="AA24" i="7" s="1"/>
  <c r="V24" i="7"/>
  <c r="AB24" i="7" s="1"/>
  <c r="W24" i="7"/>
  <c r="AC24" i="7" s="1"/>
  <c r="R25" i="7"/>
  <c r="X25" i="7" s="1"/>
  <c r="S25" i="7"/>
  <c r="Y25" i="7" s="1"/>
  <c r="T25" i="7"/>
  <c r="Z25" i="7" s="1"/>
  <c r="U25" i="7"/>
  <c r="AA25" i="7" s="1"/>
  <c r="V25" i="7"/>
  <c r="AB25" i="7" s="1"/>
  <c r="W25" i="7"/>
  <c r="AC25" i="7" s="1"/>
  <c r="R26" i="7"/>
  <c r="X26" i="7" s="1"/>
  <c r="S26" i="7"/>
  <c r="Y26" i="7" s="1"/>
  <c r="T26" i="7"/>
  <c r="Z26" i="7" s="1"/>
  <c r="U26" i="7"/>
  <c r="AA26" i="7" s="1"/>
  <c r="V26" i="7"/>
  <c r="AB26" i="7" s="1"/>
  <c r="W26" i="7"/>
  <c r="AC26" i="7" s="1"/>
  <c r="R27" i="7"/>
  <c r="X27" i="7" s="1"/>
  <c r="S27" i="7"/>
  <c r="Y27" i="7" s="1"/>
  <c r="T27" i="7"/>
  <c r="Z27" i="7" s="1"/>
  <c r="U27" i="7"/>
  <c r="AA27" i="7" s="1"/>
  <c r="V27" i="7"/>
  <c r="AB27" i="7" s="1"/>
  <c r="W27" i="7"/>
  <c r="AC27" i="7" s="1"/>
  <c r="R28" i="7"/>
  <c r="X28" i="7" s="1"/>
  <c r="S28" i="7"/>
  <c r="Y28" i="7" s="1"/>
  <c r="T28" i="7"/>
  <c r="Z28" i="7" s="1"/>
  <c r="U28" i="7"/>
  <c r="AA28" i="7" s="1"/>
  <c r="V28" i="7"/>
  <c r="AB28" i="7" s="1"/>
  <c r="W28" i="7"/>
  <c r="AC28" i="7" s="1"/>
  <c r="R29" i="7"/>
  <c r="X29" i="7" s="1"/>
  <c r="S29" i="7"/>
  <c r="Y29" i="7" s="1"/>
  <c r="T29" i="7"/>
  <c r="Z29" i="7" s="1"/>
  <c r="U29" i="7"/>
  <c r="AA29" i="7" s="1"/>
  <c r="V29" i="7"/>
  <c r="AB29" i="7" s="1"/>
  <c r="W29" i="7"/>
  <c r="AC29" i="7" s="1"/>
  <c r="R30" i="7"/>
  <c r="X30" i="7" s="1"/>
  <c r="S30" i="7"/>
  <c r="Y30" i="7" s="1"/>
  <c r="T30" i="7"/>
  <c r="Z30" i="7" s="1"/>
  <c r="U30" i="7"/>
  <c r="AA30" i="7" s="1"/>
  <c r="V30" i="7"/>
  <c r="AB30" i="7" s="1"/>
  <c r="W30" i="7"/>
  <c r="AC30" i="7" s="1"/>
  <c r="R31" i="7"/>
  <c r="X31" i="7" s="1"/>
  <c r="S31" i="7"/>
  <c r="Y31" i="7" s="1"/>
  <c r="T31" i="7"/>
  <c r="Z31" i="7" s="1"/>
  <c r="U31" i="7"/>
  <c r="AA31" i="7" s="1"/>
  <c r="V31" i="7"/>
  <c r="AB31" i="7" s="1"/>
  <c r="W31" i="7"/>
  <c r="AC31" i="7" s="1"/>
  <c r="R32" i="7"/>
  <c r="X32" i="7" s="1"/>
  <c r="S32" i="7"/>
  <c r="Y32" i="7" s="1"/>
  <c r="T32" i="7"/>
  <c r="Z32" i="7" s="1"/>
  <c r="U32" i="7"/>
  <c r="AA32" i="7" s="1"/>
  <c r="V32" i="7"/>
  <c r="AB32" i="7" s="1"/>
  <c r="W32" i="7"/>
  <c r="AC32" i="7" s="1"/>
  <c r="R33" i="7"/>
  <c r="S33" i="7"/>
  <c r="T33" i="7"/>
  <c r="U33" i="7"/>
  <c r="V33" i="7"/>
  <c r="W33" i="7"/>
  <c r="R34" i="7"/>
  <c r="X34" i="7" s="1"/>
  <c r="S34" i="7"/>
  <c r="Y34" i="7" s="1"/>
  <c r="T34" i="7"/>
  <c r="Z34" i="7" s="1"/>
  <c r="U34" i="7"/>
  <c r="AA34" i="7" s="1"/>
  <c r="V34" i="7"/>
  <c r="AB34" i="7" s="1"/>
  <c r="W34" i="7"/>
  <c r="AC34" i="7" s="1"/>
  <c r="R35" i="7"/>
  <c r="X35" i="7" s="1"/>
  <c r="S35" i="7"/>
  <c r="Y35" i="7" s="1"/>
  <c r="T35" i="7"/>
  <c r="Z35" i="7" s="1"/>
  <c r="U35" i="7"/>
  <c r="AA35" i="7" s="1"/>
  <c r="V35" i="7"/>
  <c r="AB35" i="7" s="1"/>
  <c r="W35" i="7"/>
  <c r="AC35" i="7" s="1"/>
  <c r="R36" i="7"/>
  <c r="X36" i="7" s="1"/>
  <c r="S36" i="7"/>
  <c r="Y36" i="7" s="1"/>
  <c r="T36" i="7"/>
  <c r="Z36" i="7" s="1"/>
  <c r="U36" i="7"/>
  <c r="AA36" i="7" s="1"/>
  <c r="V36" i="7"/>
  <c r="AB36" i="7" s="1"/>
  <c r="W36" i="7"/>
  <c r="AC36" i="7" s="1"/>
  <c r="R37" i="7"/>
  <c r="X37" i="7" s="1"/>
  <c r="S37" i="7"/>
  <c r="Y37" i="7" s="1"/>
  <c r="T37" i="7"/>
  <c r="Z37" i="7" s="1"/>
  <c r="U37" i="7"/>
  <c r="AA37" i="7" s="1"/>
  <c r="V37" i="7"/>
  <c r="AB37" i="7" s="1"/>
  <c r="W37" i="7"/>
  <c r="AC37" i="7" s="1"/>
  <c r="R38" i="7"/>
  <c r="X38" i="7" s="1"/>
  <c r="S38" i="7"/>
  <c r="Y38" i="7" s="1"/>
  <c r="T38" i="7"/>
  <c r="Z38" i="7" s="1"/>
  <c r="U38" i="7"/>
  <c r="AA38" i="7" s="1"/>
  <c r="V38" i="7"/>
  <c r="AB38" i="7" s="1"/>
  <c r="W38" i="7"/>
  <c r="AC38" i="7" s="1"/>
  <c r="R39" i="7"/>
  <c r="S39" i="7"/>
  <c r="T39" i="7"/>
  <c r="U39" i="7"/>
  <c r="V39" i="7"/>
  <c r="W39" i="7"/>
  <c r="R40" i="7"/>
  <c r="X40" i="7" s="1"/>
  <c r="S40" i="7"/>
  <c r="Y40" i="7" s="1"/>
  <c r="T40" i="7"/>
  <c r="Z40" i="7" s="1"/>
  <c r="U40" i="7"/>
  <c r="AA40" i="7" s="1"/>
  <c r="V40" i="7"/>
  <c r="AB40" i="7" s="1"/>
  <c r="W40" i="7"/>
  <c r="AC40" i="7" s="1"/>
  <c r="R41" i="7"/>
  <c r="X41" i="7" s="1"/>
  <c r="S41" i="7"/>
  <c r="Y41" i="7" s="1"/>
  <c r="T41" i="7"/>
  <c r="Z41" i="7" s="1"/>
  <c r="U41" i="7"/>
  <c r="AA41" i="7" s="1"/>
  <c r="V41" i="7"/>
  <c r="AB41" i="7" s="1"/>
  <c r="W41" i="7"/>
  <c r="AC41" i="7" s="1"/>
  <c r="R42" i="7"/>
  <c r="X42" i="7" s="1"/>
  <c r="S42" i="7"/>
  <c r="Y42" i="7" s="1"/>
  <c r="T42" i="7"/>
  <c r="Z42" i="7" s="1"/>
  <c r="U42" i="7"/>
  <c r="AA42" i="7" s="1"/>
  <c r="V42" i="7"/>
  <c r="AB42" i="7" s="1"/>
  <c r="W42" i="7"/>
  <c r="AC42" i="7" s="1"/>
  <c r="R43" i="7"/>
  <c r="X43" i="7" s="1"/>
  <c r="S43" i="7"/>
  <c r="Y43" i="7" s="1"/>
  <c r="T43" i="7"/>
  <c r="Z43" i="7" s="1"/>
  <c r="U43" i="7"/>
  <c r="AA43" i="7" s="1"/>
  <c r="V43" i="7"/>
  <c r="AB43" i="7" s="1"/>
  <c r="W43" i="7"/>
  <c r="AC43" i="7" s="1"/>
  <c r="R44" i="7"/>
  <c r="X44" i="7" s="1"/>
  <c r="S44" i="7"/>
  <c r="Y44" i="7" s="1"/>
  <c r="T44" i="7"/>
  <c r="Z44" i="7" s="1"/>
  <c r="U44" i="7"/>
  <c r="AA44" i="7" s="1"/>
  <c r="V44" i="7"/>
  <c r="AB44" i="7" s="1"/>
  <c r="W44" i="7"/>
  <c r="AC44" i="7" s="1"/>
  <c r="R45" i="7"/>
  <c r="X45" i="7" s="1"/>
  <c r="S45" i="7"/>
  <c r="Y45" i="7" s="1"/>
  <c r="T45" i="7"/>
  <c r="Z45" i="7" s="1"/>
  <c r="U45" i="7"/>
  <c r="AA45" i="7" s="1"/>
  <c r="V45" i="7"/>
  <c r="AB45" i="7" s="1"/>
  <c r="W45" i="7"/>
  <c r="AC45" i="7" s="1"/>
  <c r="R46" i="7"/>
  <c r="X46" i="7" s="1"/>
  <c r="S46" i="7"/>
  <c r="Y46" i="7" s="1"/>
  <c r="T46" i="7"/>
  <c r="Z46" i="7" s="1"/>
  <c r="U46" i="7"/>
  <c r="AA46" i="7" s="1"/>
  <c r="V46" i="7"/>
  <c r="AB46" i="7" s="1"/>
  <c r="W46" i="7"/>
  <c r="AC46" i="7" s="1"/>
  <c r="S6" i="7"/>
  <c r="Y6" i="7" s="1"/>
  <c r="T6" i="7"/>
  <c r="Z6" i="7" s="1"/>
  <c r="U6" i="7"/>
  <c r="AA6" i="7" s="1"/>
  <c r="V6" i="7"/>
  <c r="AB6" i="7" s="1"/>
  <c r="W6" i="7"/>
  <c r="AC6" i="7" s="1"/>
  <c r="R6" i="7"/>
  <c r="AA7" i="5"/>
  <c r="AB7" i="5"/>
  <c r="AC7" i="5"/>
  <c r="X8" i="5"/>
  <c r="R7" i="5"/>
  <c r="X7" i="5" s="1"/>
  <c r="S7" i="5"/>
  <c r="Y7" i="5" s="1"/>
  <c r="T7" i="5"/>
  <c r="Z7" i="5" s="1"/>
  <c r="U7" i="5"/>
  <c r="V7" i="5"/>
  <c r="W7" i="5"/>
  <c r="R8" i="5"/>
  <c r="S8" i="5"/>
  <c r="Y8" i="5" s="1"/>
  <c r="T8" i="5"/>
  <c r="Z8" i="5" s="1"/>
  <c r="U8" i="5"/>
  <c r="AA8" i="5" s="1"/>
  <c r="V8" i="5"/>
  <c r="AB8" i="5" s="1"/>
  <c r="W8" i="5"/>
  <c r="AC8" i="5" s="1"/>
  <c r="R9" i="5"/>
  <c r="X9" i="5" s="1"/>
  <c r="S9" i="5"/>
  <c r="Y9" i="5" s="1"/>
  <c r="T9" i="5"/>
  <c r="Z9" i="5" s="1"/>
  <c r="U9" i="5"/>
  <c r="AA9" i="5" s="1"/>
  <c r="V9" i="5"/>
  <c r="AB9" i="5" s="1"/>
  <c r="W9" i="5"/>
  <c r="AC9" i="5" s="1"/>
  <c r="R10" i="5"/>
  <c r="X10" i="5" s="1"/>
  <c r="S10" i="5"/>
  <c r="Y10" i="5" s="1"/>
  <c r="T10" i="5"/>
  <c r="Z10" i="5" s="1"/>
  <c r="U10" i="5"/>
  <c r="AA10" i="5" s="1"/>
  <c r="V10" i="5"/>
  <c r="AB10" i="5" s="1"/>
  <c r="W10" i="5"/>
  <c r="AC10" i="5" s="1"/>
  <c r="R11" i="5"/>
  <c r="X11" i="5" s="1"/>
  <c r="S11" i="5"/>
  <c r="Y11" i="5" s="1"/>
  <c r="T11" i="5"/>
  <c r="Z11" i="5" s="1"/>
  <c r="U11" i="5"/>
  <c r="AA11" i="5" s="1"/>
  <c r="V11" i="5"/>
  <c r="AB11" i="5" s="1"/>
  <c r="W11" i="5"/>
  <c r="AC11" i="5" s="1"/>
  <c r="R12" i="5"/>
  <c r="X12" i="5" s="1"/>
  <c r="S12" i="5"/>
  <c r="Y12" i="5" s="1"/>
  <c r="T12" i="5"/>
  <c r="Z12" i="5" s="1"/>
  <c r="U12" i="5"/>
  <c r="AA12" i="5" s="1"/>
  <c r="V12" i="5"/>
  <c r="AB12" i="5" s="1"/>
  <c r="W12" i="5"/>
  <c r="AC12" i="5" s="1"/>
  <c r="R13" i="5"/>
  <c r="X13" i="5" s="1"/>
  <c r="S13" i="5"/>
  <c r="Y13" i="5" s="1"/>
  <c r="T13" i="5"/>
  <c r="Z13" i="5" s="1"/>
  <c r="U13" i="5"/>
  <c r="AA13" i="5" s="1"/>
  <c r="V13" i="5"/>
  <c r="AB13" i="5" s="1"/>
  <c r="W13" i="5"/>
  <c r="AC13" i="5" s="1"/>
  <c r="R14" i="5"/>
  <c r="X14" i="5" s="1"/>
  <c r="S14" i="5"/>
  <c r="Y14" i="5" s="1"/>
  <c r="T14" i="5"/>
  <c r="Z14" i="5" s="1"/>
  <c r="U14" i="5"/>
  <c r="AA14" i="5" s="1"/>
  <c r="V14" i="5"/>
  <c r="AB14" i="5" s="1"/>
  <c r="W14" i="5"/>
  <c r="AC14" i="5" s="1"/>
  <c r="R15" i="5"/>
  <c r="X15" i="5" s="1"/>
  <c r="S15" i="5"/>
  <c r="Y15" i="5" s="1"/>
  <c r="T15" i="5"/>
  <c r="Z15" i="5" s="1"/>
  <c r="U15" i="5"/>
  <c r="AA15" i="5" s="1"/>
  <c r="V15" i="5"/>
  <c r="AB15" i="5" s="1"/>
  <c r="W15" i="5"/>
  <c r="AC15" i="5" s="1"/>
  <c r="R16" i="5"/>
  <c r="X16" i="5" s="1"/>
  <c r="S16" i="5"/>
  <c r="Y16" i="5" s="1"/>
  <c r="T16" i="5"/>
  <c r="Z16" i="5" s="1"/>
  <c r="U16" i="5"/>
  <c r="AA16" i="5" s="1"/>
  <c r="V16" i="5"/>
  <c r="AB16" i="5" s="1"/>
  <c r="W16" i="5"/>
  <c r="AC16" i="5" s="1"/>
  <c r="R17" i="5"/>
  <c r="X17" i="5" s="1"/>
  <c r="S17" i="5"/>
  <c r="Y17" i="5" s="1"/>
  <c r="T17" i="5"/>
  <c r="Z17" i="5" s="1"/>
  <c r="U17" i="5"/>
  <c r="AA17" i="5" s="1"/>
  <c r="V17" i="5"/>
  <c r="AB17" i="5" s="1"/>
  <c r="W17" i="5"/>
  <c r="AC17" i="5" s="1"/>
  <c r="R18" i="5"/>
  <c r="X18" i="5" s="1"/>
  <c r="S18" i="5"/>
  <c r="Y18" i="5" s="1"/>
  <c r="T18" i="5"/>
  <c r="Z18" i="5" s="1"/>
  <c r="U18" i="5"/>
  <c r="AA18" i="5" s="1"/>
  <c r="V18" i="5"/>
  <c r="AB18" i="5" s="1"/>
  <c r="W18" i="5"/>
  <c r="AC18" i="5" s="1"/>
  <c r="R19" i="5"/>
  <c r="X19" i="5" s="1"/>
  <c r="S19" i="5"/>
  <c r="Y19" i="5" s="1"/>
  <c r="T19" i="5"/>
  <c r="Z19" i="5" s="1"/>
  <c r="U19" i="5"/>
  <c r="AA19" i="5" s="1"/>
  <c r="V19" i="5"/>
  <c r="AB19" i="5" s="1"/>
  <c r="W19" i="5"/>
  <c r="AC19" i="5" s="1"/>
  <c r="R20" i="5"/>
  <c r="X20" i="5" s="1"/>
  <c r="S20" i="5"/>
  <c r="Y20" i="5" s="1"/>
  <c r="T20" i="5"/>
  <c r="Z20" i="5" s="1"/>
  <c r="U20" i="5"/>
  <c r="AA20" i="5" s="1"/>
  <c r="V20" i="5"/>
  <c r="AB20" i="5" s="1"/>
  <c r="W20" i="5"/>
  <c r="AC20" i="5" s="1"/>
  <c r="R21" i="5"/>
  <c r="X21" i="5" s="1"/>
  <c r="S21" i="5"/>
  <c r="Y21" i="5" s="1"/>
  <c r="T21" i="5"/>
  <c r="Z21" i="5" s="1"/>
  <c r="U21" i="5"/>
  <c r="AA21" i="5" s="1"/>
  <c r="V21" i="5"/>
  <c r="AB21" i="5" s="1"/>
  <c r="W21" i="5"/>
  <c r="AC21" i="5" s="1"/>
  <c r="R22" i="5"/>
  <c r="X22" i="5" s="1"/>
  <c r="S22" i="5"/>
  <c r="Y22" i="5" s="1"/>
  <c r="T22" i="5"/>
  <c r="Z22" i="5" s="1"/>
  <c r="U22" i="5"/>
  <c r="AA22" i="5" s="1"/>
  <c r="V22" i="5"/>
  <c r="AB22" i="5" s="1"/>
  <c r="W22" i="5"/>
  <c r="AC22" i="5" s="1"/>
  <c r="R23" i="5"/>
  <c r="X23" i="5" s="1"/>
  <c r="S23" i="5"/>
  <c r="Y23" i="5" s="1"/>
  <c r="T23" i="5"/>
  <c r="Z23" i="5" s="1"/>
  <c r="U23" i="5"/>
  <c r="AA23" i="5" s="1"/>
  <c r="V23" i="5"/>
  <c r="AB23" i="5" s="1"/>
  <c r="W23" i="5"/>
  <c r="AC23" i="5" s="1"/>
  <c r="R24" i="5"/>
  <c r="X24" i="5" s="1"/>
  <c r="S24" i="5"/>
  <c r="Y24" i="5" s="1"/>
  <c r="T24" i="5"/>
  <c r="Z24" i="5" s="1"/>
  <c r="U24" i="5"/>
  <c r="AA24" i="5" s="1"/>
  <c r="V24" i="5"/>
  <c r="AB24" i="5" s="1"/>
  <c r="W24" i="5"/>
  <c r="AC24" i="5" s="1"/>
  <c r="R25" i="5"/>
  <c r="X25" i="5" s="1"/>
  <c r="S25" i="5"/>
  <c r="Y25" i="5" s="1"/>
  <c r="T25" i="5"/>
  <c r="Z25" i="5" s="1"/>
  <c r="U25" i="5"/>
  <c r="AA25" i="5" s="1"/>
  <c r="V25" i="5"/>
  <c r="AB25" i="5" s="1"/>
  <c r="W25" i="5"/>
  <c r="AC25" i="5" s="1"/>
  <c r="R26" i="5"/>
  <c r="X26" i="5" s="1"/>
  <c r="S26" i="5"/>
  <c r="Y26" i="5" s="1"/>
  <c r="T26" i="5"/>
  <c r="Z26" i="5" s="1"/>
  <c r="U26" i="5"/>
  <c r="AA26" i="5" s="1"/>
  <c r="V26" i="5"/>
  <c r="AB26" i="5" s="1"/>
  <c r="W26" i="5"/>
  <c r="AC26" i="5" s="1"/>
  <c r="R27" i="5"/>
  <c r="X27" i="5" s="1"/>
  <c r="S27" i="5"/>
  <c r="Y27" i="5" s="1"/>
  <c r="T27" i="5"/>
  <c r="Z27" i="5" s="1"/>
  <c r="U27" i="5"/>
  <c r="AA27" i="5" s="1"/>
  <c r="V27" i="5"/>
  <c r="AB27" i="5" s="1"/>
  <c r="W27" i="5"/>
  <c r="AC27" i="5" s="1"/>
  <c r="R28" i="5"/>
  <c r="X28" i="5" s="1"/>
  <c r="S28" i="5"/>
  <c r="Y28" i="5" s="1"/>
  <c r="T28" i="5"/>
  <c r="Z28" i="5" s="1"/>
  <c r="U28" i="5"/>
  <c r="AA28" i="5" s="1"/>
  <c r="V28" i="5"/>
  <c r="AB28" i="5" s="1"/>
  <c r="W28" i="5"/>
  <c r="AC28" i="5" s="1"/>
  <c r="R29" i="5"/>
  <c r="X29" i="5" s="1"/>
  <c r="S29" i="5"/>
  <c r="Y29" i="5" s="1"/>
  <c r="T29" i="5"/>
  <c r="Z29" i="5" s="1"/>
  <c r="U29" i="5"/>
  <c r="AA29" i="5" s="1"/>
  <c r="V29" i="5"/>
  <c r="AB29" i="5" s="1"/>
  <c r="W29" i="5"/>
  <c r="AC29" i="5" s="1"/>
  <c r="R30" i="5"/>
  <c r="X30" i="5" s="1"/>
  <c r="S30" i="5"/>
  <c r="Y30" i="5" s="1"/>
  <c r="T30" i="5"/>
  <c r="Z30" i="5" s="1"/>
  <c r="U30" i="5"/>
  <c r="AA30" i="5" s="1"/>
  <c r="V30" i="5"/>
  <c r="AB30" i="5" s="1"/>
  <c r="W30" i="5"/>
  <c r="AC30" i="5" s="1"/>
  <c r="R31" i="5"/>
  <c r="X31" i="5" s="1"/>
  <c r="S31" i="5"/>
  <c r="Y31" i="5" s="1"/>
  <c r="T31" i="5"/>
  <c r="Z31" i="5" s="1"/>
  <c r="U31" i="5"/>
  <c r="AA31" i="5" s="1"/>
  <c r="V31" i="5"/>
  <c r="AB31" i="5" s="1"/>
  <c r="W31" i="5"/>
  <c r="AC31" i="5" s="1"/>
  <c r="R32" i="5"/>
  <c r="X32" i="5" s="1"/>
  <c r="S32" i="5"/>
  <c r="Y32" i="5" s="1"/>
  <c r="T32" i="5"/>
  <c r="Z32" i="5" s="1"/>
  <c r="U32" i="5"/>
  <c r="AA32" i="5" s="1"/>
  <c r="V32" i="5"/>
  <c r="AB32" i="5" s="1"/>
  <c r="W32" i="5"/>
  <c r="AC32" i="5" s="1"/>
  <c r="R33" i="5"/>
  <c r="X33" i="5" s="1"/>
  <c r="S33" i="5"/>
  <c r="Y33" i="5" s="1"/>
  <c r="T33" i="5"/>
  <c r="Z33" i="5" s="1"/>
  <c r="U33" i="5"/>
  <c r="AA33" i="5" s="1"/>
  <c r="V33" i="5"/>
  <c r="AB33" i="5" s="1"/>
  <c r="W33" i="5"/>
  <c r="AC33" i="5" s="1"/>
  <c r="R34" i="5"/>
  <c r="X34" i="5" s="1"/>
  <c r="S34" i="5"/>
  <c r="Y34" i="5" s="1"/>
  <c r="T34" i="5"/>
  <c r="Z34" i="5" s="1"/>
  <c r="U34" i="5"/>
  <c r="AA34" i="5" s="1"/>
  <c r="V34" i="5"/>
  <c r="AB34" i="5" s="1"/>
  <c r="W34" i="5"/>
  <c r="AC34" i="5" s="1"/>
  <c r="R35" i="5"/>
  <c r="X35" i="5" s="1"/>
  <c r="S35" i="5"/>
  <c r="Y35" i="5" s="1"/>
  <c r="T35" i="5"/>
  <c r="Z35" i="5" s="1"/>
  <c r="U35" i="5"/>
  <c r="AA35" i="5" s="1"/>
  <c r="V35" i="5"/>
  <c r="AB35" i="5" s="1"/>
  <c r="W35" i="5"/>
  <c r="AC35" i="5" s="1"/>
  <c r="R36" i="5"/>
  <c r="X36" i="5" s="1"/>
  <c r="S36" i="5"/>
  <c r="Y36" i="5" s="1"/>
  <c r="T36" i="5"/>
  <c r="Z36" i="5" s="1"/>
  <c r="U36" i="5"/>
  <c r="AA36" i="5" s="1"/>
  <c r="V36" i="5"/>
  <c r="AB36" i="5" s="1"/>
  <c r="W36" i="5"/>
  <c r="AC36" i="5" s="1"/>
  <c r="R37" i="5"/>
  <c r="X37" i="5" s="1"/>
  <c r="S37" i="5"/>
  <c r="Y37" i="5" s="1"/>
  <c r="T37" i="5"/>
  <c r="Z37" i="5" s="1"/>
  <c r="U37" i="5"/>
  <c r="AA37" i="5" s="1"/>
  <c r="V37" i="5"/>
  <c r="AB37" i="5" s="1"/>
  <c r="W37" i="5"/>
  <c r="AC37" i="5" s="1"/>
  <c r="R38" i="5"/>
  <c r="X38" i="5" s="1"/>
  <c r="S38" i="5"/>
  <c r="Y38" i="5" s="1"/>
  <c r="T38" i="5"/>
  <c r="Z38" i="5" s="1"/>
  <c r="U38" i="5"/>
  <c r="AA38" i="5" s="1"/>
  <c r="V38" i="5"/>
  <c r="AB38" i="5" s="1"/>
  <c r="W38" i="5"/>
  <c r="AC38" i="5" s="1"/>
  <c r="S6" i="5"/>
  <c r="Y6" i="5" s="1"/>
  <c r="T6" i="5"/>
  <c r="Z6" i="5" s="1"/>
  <c r="U6" i="5"/>
  <c r="AA6" i="5" s="1"/>
  <c r="V6" i="5"/>
  <c r="AB6" i="5" s="1"/>
  <c r="W6" i="5"/>
  <c r="AC6" i="5" s="1"/>
  <c r="R6" i="5"/>
  <c r="X6" i="5" s="1"/>
  <c r="Y12" i="4"/>
  <c r="Z19" i="4"/>
  <c r="Y20" i="4"/>
  <c r="Z20" i="4"/>
  <c r="AA37" i="4"/>
  <c r="AB37" i="4"/>
  <c r="AC37" i="4"/>
  <c r="AC41" i="4"/>
  <c r="Y6" i="4"/>
  <c r="Z6" i="4"/>
  <c r="R7" i="4"/>
  <c r="X7" i="4" s="1"/>
  <c r="S7" i="4"/>
  <c r="Y7" i="4" s="1"/>
  <c r="T7" i="4"/>
  <c r="Z7" i="4" s="1"/>
  <c r="U7" i="4"/>
  <c r="AA7" i="4" s="1"/>
  <c r="V7" i="4"/>
  <c r="AB7" i="4" s="1"/>
  <c r="W7" i="4"/>
  <c r="AC7" i="4" s="1"/>
  <c r="R8" i="4"/>
  <c r="X8" i="4" s="1"/>
  <c r="S8" i="4"/>
  <c r="T8" i="4"/>
  <c r="Z8" i="4" s="1"/>
  <c r="U8" i="4"/>
  <c r="AA8" i="4" s="1"/>
  <c r="V8" i="4"/>
  <c r="AB8" i="4" s="1"/>
  <c r="W8" i="4"/>
  <c r="AC8" i="4" s="1"/>
  <c r="R9" i="4"/>
  <c r="X9" i="4" s="1"/>
  <c r="S9" i="4"/>
  <c r="Y9" i="4" s="1"/>
  <c r="T9" i="4"/>
  <c r="Z9" i="4" s="1"/>
  <c r="U9" i="4"/>
  <c r="AA9" i="4" s="1"/>
  <c r="V9" i="4"/>
  <c r="AB9" i="4" s="1"/>
  <c r="W9" i="4"/>
  <c r="AC9" i="4" s="1"/>
  <c r="R10" i="4"/>
  <c r="X10" i="4" s="1"/>
  <c r="S10" i="4"/>
  <c r="Y10" i="4" s="1"/>
  <c r="T10" i="4"/>
  <c r="Z10" i="4" s="1"/>
  <c r="U10" i="4"/>
  <c r="AA10" i="4" s="1"/>
  <c r="V10" i="4"/>
  <c r="AB10" i="4" s="1"/>
  <c r="W10" i="4"/>
  <c r="AC10" i="4" s="1"/>
  <c r="R11" i="4"/>
  <c r="X11" i="4" s="1"/>
  <c r="S11" i="4"/>
  <c r="Y11" i="4" s="1"/>
  <c r="T11" i="4"/>
  <c r="Z11" i="4" s="1"/>
  <c r="U11" i="4"/>
  <c r="AA11" i="4" s="1"/>
  <c r="V11" i="4"/>
  <c r="AB11" i="4" s="1"/>
  <c r="W11" i="4"/>
  <c r="AC11" i="4" s="1"/>
  <c r="R12" i="4"/>
  <c r="X12" i="4" s="1"/>
  <c r="S12" i="4"/>
  <c r="T12" i="4"/>
  <c r="Z12" i="4" s="1"/>
  <c r="U12" i="4"/>
  <c r="AA12" i="4" s="1"/>
  <c r="V12" i="4"/>
  <c r="AB12" i="4" s="1"/>
  <c r="W12" i="4"/>
  <c r="AC12" i="4" s="1"/>
  <c r="R13" i="4"/>
  <c r="X13" i="4" s="1"/>
  <c r="S13" i="4"/>
  <c r="Y13" i="4" s="1"/>
  <c r="T13" i="4"/>
  <c r="Z13" i="4" s="1"/>
  <c r="U13" i="4"/>
  <c r="AA13" i="4" s="1"/>
  <c r="V13" i="4"/>
  <c r="AB13" i="4" s="1"/>
  <c r="W13" i="4"/>
  <c r="AC13" i="4" s="1"/>
  <c r="R14" i="4"/>
  <c r="X14" i="4" s="1"/>
  <c r="S14" i="4"/>
  <c r="Y14" i="4" s="1"/>
  <c r="T14" i="4"/>
  <c r="Z14" i="4" s="1"/>
  <c r="U14" i="4"/>
  <c r="AA14" i="4" s="1"/>
  <c r="V14" i="4"/>
  <c r="AB14" i="4" s="1"/>
  <c r="W14" i="4"/>
  <c r="AC14" i="4" s="1"/>
  <c r="R15" i="4"/>
  <c r="X15" i="4" s="1"/>
  <c r="S15" i="4"/>
  <c r="Y15" i="4" s="1"/>
  <c r="T15" i="4"/>
  <c r="Z15" i="4" s="1"/>
  <c r="U15" i="4"/>
  <c r="AA15" i="4" s="1"/>
  <c r="V15" i="4"/>
  <c r="AB15" i="4" s="1"/>
  <c r="W15" i="4"/>
  <c r="AC15" i="4" s="1"/>
  <c r="R16" i="4"/>
  <c r="X16" i="4" s="1"/>
  <c r="S16" i="4"/>
  <c r="Y16" i="4" s="1"/>
  <c r="T16" i="4"/>
  <c r="Z16" i="4" s="1"/>
  <c r="U16" i="4"/>
  <c r="AA16" i="4" s="1"/>
  <c r="V16" i="4"/>
  <c r="AB16" i="4" s="1"/>
  <c r="W16" i="4"/>
  <c r="AC16" i="4" s="1"/>
  <c r="R17" i="4"/>
  <c r="X17" i="4" s="1"/>
  <c r="S17" i="4"/>
  <c r="Y17" i="4" s="1"/>
  <c r="T17" i="4"/>
  <c r="Z17" i="4" s="1"/>
  <c r="U17" i="4"/>
  <c r="AA17" i="4" s="1"/>
  <c r="V17" i="4"/>
  <c r="AB17" i="4" s="1"/>
  <c r="W17" i="4"/>
  <c r="AC17" i="4" s="1"/>
  <c r="R18" i="4"/>
  <c r="X18" i="4" s="1"/>
  <c r="S18" i="4"/>
  <c r="Y18" i="4" s="1"/>
  <c r="T18" i="4"/>
  <c r="Z18" i="4" s="1"/>
  <c r="U18" i="4"/>
  <c r="AA18" i="4" s="1"/>
  <c r="V18" i="4"/>
  <c r="AB18" i="4" s="1"/>
  <c r="W18" i="4"/>
  <c r="AC18" i="4" s="1"/>
  <c r="R19" i="4"/>
  <c r="X19" i="4" s="1"/>
  <c r="S19" i="4"/>
  <c r="Y19" i="4" s="1"/>
  <c r="T19" i="4"/>
  <c r="U19" i="4"/>
  <c r="AA19" i="4" s="1"/>
  <c r="V19" i="4"/>
  <c r="AB19" i="4" s="1"/>
  <c r="W19" i="4"/>
  <c r="AC19" i="4" s="1"/>
  <c r="R20" i="4"/>
  <c r="X20" i="4" s="1"/>
  <c r="S20" i="4"/>
  <c r="T20" i="4"/>
  <c r="U20" i="4"/>
  <c r="AA20" i="4" s="1"/>
  <c r="V20" i="4"/>
  <c r="AB20" i="4" s="1"/>
  <c r="W20" i="4"/>
  <c r="AC20" i="4" s="1"/>
  <c r="R21" i="4"/>
  <c r="X21" i="4" s="1"/>
  <c r="S21" i="4"/>
  <c r="Y21" i="4" s="1"/>
  <c r="T21" i="4"/>
  <c r="Z21" i="4" s="1"/>
  <c r="U21" i="4"/>
  <c r="AA21" i="4" s="1"/>
  <c r="V21" i="4"/>
  <c r="AB21" i="4" s="1"/>
  <c r="W21" i="4"/>
  <c r="AC21" i="4" s="1"/>
  <c r="R22" i="4"/>
  <c r="X22" i="4" s="1"/>
  <c r="S22" i="4"/>
  <c r="Y22" i="4" s="1"/>
  <c r="T22" i="4"/>
  <c r="Z22" i="4" s="1"/>
  <c r="U22" i="4"/>
  <c r="AA22" i="4" s="1"/>
  <c r="V22" i="4"/>
  <c r="AB22" i="4" s="1"/>
  <c r="W22" i="4"/>
  <c r="AC22" i="4" s="1"/>
  <c r="R23" i="4"/>
  <c r="X23" i="4" s="1"/>
  <c r="S23" i="4"/>
  <c r="Y23" i="4" s="1"/>
  <c r="T23" i="4"/>
  <c r="Z23" i="4" s="1"/>
  <c r="U23" i="4"/>
  <c r="AA23" i="4" s="1"/>
  <c r="V23" i="4"/>
  <c r="AB23" i="4" s="1"/>
  <c r="W23" i="4"/>
  <c r="AC23" i="4" s="1"/>
  <c r="R24" i="4"/>
  <c r="X24" i="4" s="1"/>
  <c r="S24" i="4"/>
  <c r="Y24" i="4" s="1"/>
  <c r="T24" i="4"/>
  <c r="Z24" i="4" s="1"/>
  <c r="U24" i="4"/>
  <c r="AA24" i="4" s="1"/>
  <c r="V24" i="4"/>
  <c r="AB24" i="4" s="1"/>
  <c r="W24" i="4"/>
  <c r="AC24" i="4" s="1"/>
  <c r="R25" i="4"/>
  <c r="X25" i="4" s="1"/>
  <c r="S25" i="4"/>
  <c r="Y25" i="4" s="1"/>
  <c r="T25" i="4"/>
  <c r="Z25" i="4" s="1"/>
  <c r="U25" i="4"/>
  <c r="AA25" i="4" s="1"/>
  <c r="V25" i="4"/>
  <c r="AB25" i="4" s="1"/>
  <c r="W25" i="4"/>
  <c r="AC25" i="4" s="1"/>
  <c r="R26" i="4"/>
  <c r="X26" i="4" s="1"/>
  <c r="S26" i="4"/>
  <c r="Y26" i="4" s="1"/>
  <c r="T26" i="4"/>
  <c r="Z26" i="4" s="1"/>
  <c r="U26" i="4"/>
  <c r="AA26" i="4" s="1"/>
  <c r="V26" i="4"/>
  <c r="AB26" i="4" s="1"/>
  <c r="W26" i="4"/>
  <c r="AC26" i="4" s="1"/>
  <c r="R27" i="4"/>
  <c r="X27" i="4" s="1"/>
  <c r="S27" i="4"/>
  <c r="Y27" i="4" s="1"/>
  <c r="T27" i="4"/>
  <c r="Z27" i="4" s="1"/>
  <c r="U27" i="4"/>
  <c r="AA27" i="4" s="1"/>
  <c r="V27" i="4"/>
  <c r="AB27" i="4" s="1"/>
  <c r="W27" i="4"/>
  <c r="AC27" i="4" s="1"/>
  <c r="R28" i="4"/>
  <c r="X28" i="4" s="1"/>
  <c r="S28" i="4"/>
  <c r="Y28" i="4" s="1"/>
  <c r="T28" i="4"/>
  <c r="Z28" i="4" s="1"/>
  <c r="U28" i="4"/>
  <c r="AA28" i="4" s="1"/>
  <c r="V28" i="4"/>
  <c r="AB28" i="4" s="1"/>
  <c r="W28" i="4"/>
  <c r="AC28" i="4" s="1"/>
  <c r="R29" i="4"/>
  <c r="X29" i="4" s="1"/>
  <c r="S29" i="4"/>
  <c r="Y29" i="4" s="1"/>
  <c r="T29" i="4"/>
  <c r="Z29" i="4" s="1"/>
  <c r="U29" i="4"/>
  <c r="AA29" i="4" s="1"/>
  <c r="V29" i="4"/>
  <c r="AB29" i="4" s="1"/>
  <c r="W29" i="4"/>
  <c r="AC29" i="4" s="1"/>
  <c r="R30" i="4"/>
  <c r="X30" i="4" s="1"/>
  <c r="S30" i="4"/>
  <c r="Y30" i="4" s="1"/>
  <c r="T30" i="4"/>
  <c r="Z30" i="4" s="1"/>
  <c r="U30" i="4"/>
  <c r="AA30" i="4" s="1"/>
  <c r="V30" i="4"/>
  <c r="AB30" i="4" s="1"/>
  <c r="W30" i="4"/>
  <c r="AC30" i="4" s="1"/>
  <c r="R31" i="4"/>
  <c r="X31" i="4" s="1"/>
  <c r="S31" i="4"/>
  <c r="Y31" i="4" s="1"/>
  <c r="T31" i="4"/>
  <c r="Z31" i="4" s="1"/>
  <c r="U31" i="4"/>
  <c r="AA31" i="4" s="1"/>
  <c r="V31" i="4"/>
  <c r="AB31" i="4" s="1"/>
  <c r="W31" i="4"/>
  <c r="AC31" i="4" s="1"/>
  <c r="R32" i="4"/>
  <c r="X32" i="4" s="1"/>
  <c r="S32" i="4"/>
  <c r="Y32" i="4" s="1"/>
  <c r="T32" i="4"/>
  <c r="Z32" i="4" s="1"/>
  <c r="U32" i="4"/>
  <c r="AA32" i="4" s="1"/>
  <c r="V32" i="4"/>
  <c r="AB32" i="4" s="1"/>
  <c r="W32" i="4"/>
  <c r="AC32" i="4" s="1"/>
  <c r="R33" i="4"/>
  <c r="X33" i="4" s="1"/>
  <c r="S33" i="4"/>
  <c r="Y33" i="4" s="1"/>
  <c r="T33" i="4"/>
  <c r="Z33" i="4" s="1"/>
  <c r="U33" i="4"/>
  <c r="AA33" i="4" s="1"/>
  <c r="V33" i="4"/>
  <c r="AB33" i="4" s="1"/>
  <c r="W33" i="4"/>
  <c r="AC33" i="4" s="1"/>
  <c r="R34" i="4"/>
  <c r="X34" i="4" s="1"/>
  <c r="S34" i="4"/>
  <c r="Y34" i="4" s="1"/>
  <c r="T34" i="4"/>
  <c r="Z34" i="4" s="1"/>
  <c r="U34" i="4"/>
  <c r="AA34" i="4" s="1"/>
  <c r="V34" i="4"/>
  <c r="AB34" i="4" s="1"/>
  <c r="W34" i="4"/>
  <c r="AC34" i="4" s="1"/>
  <c r="R35" i="4"/>
  <c r="X35" i="4" s="1"/>
  <c r="S35" i="4"/>
  <c r="Y35" i="4" s="1"/>
  <c r="T35" i="4"/>
  <c r="Z35" i="4" s="1"/>
  <c r="U35" i="4"/>
  <c r="AA35" i="4" s="1"/>
  <c r="V35" i="4"/>
  <c r="AB35" i="4" s="1"/>
  <c r="W35" i="4"/>
  <c r="AC35" i="4" s="1"/>
  <c r="R36" i="4"/>
  <c r="X36" i="4" s="1"/>
  <c r="S36" i="4"/>
  <c r="Y36" i="4" s="1"/>
  <c r="T36" i="4"/>
  <c r="Z36" i="4" s="1"/>
  <c r="U36" i="4"/>
  <c r="AA36" i="4" s="1"/>
  <c r="V36" i="4"/>
  <c r="AB36" i="4" s="1"/>
  <c r="W36" i="4"/>
  <c r="AC36" i="4" s="1"/>
  <c r="R37" i="4"/>
  <c r="X37" i="4" s="1"/>
  <c r="S37" i="4"/>
  <c r="Y37" i="4" s="1"/>
  <c r="T37" i="4"/>
  <c r="Z37" i="4" s="1"/>
  <c r="U37" i="4"/>
  <c r="V37" i="4"/>
  <c r="W37" i="4"/>
  <c r="R38" i="4"/>
  <c r="X38" i="4" s="1"/>
  <c r="S38" i="4"/>
  <c r="Y38" i="4" s="1"/>
  <c r="T38" i="4"/>
  <c r="Z38" i="4" s="1"/>
  <c r="U38" i="4"/>
  <c r="AA38" i="4" s="1"/>
  <c r="V38" i="4"/>
  <c r="AB38" i="4" s="1"/>
  <c r="W38" i="4"/>
  <c r="AC38" i="4" s="1"/>
  <c r="R39" i="4"/>
  <c r="X39" i="4" s="1"/>
  <c r="S39" i="4"/>
  <c r="Y39" i="4" s="1"/>
  <c r="T39" i="4"/>
  <c r="Z39" i="4" s="1"/>
  <c r="U39" i="4"/>
  <c r="AA39" i="4" s="1"/>
  <c r="V39" i="4"/>
  <c r="AB39" i="4" s="1"/>
  <c r="W39" i="4"/>
  <c r="AC39" i="4" s="1"/>
  <c r="R40" i="4"/>
  <c r="X40" i="4" s="1"/>
  <c r="S40" i="4"/>
  <c r="Y40" i="4" s="1"/>
  <c r="T40" i="4"/>
  <c r="Z40" i="4" s="1"/>
  <c r="U40" i="4"/>
  <c r="AA40" i="4" s="1"/>
  <c r="V40" i="4"/>
  <c r="AB40" i="4" s="1"/>
  <c r="W40" i="4"/>
  <c r="AC40" i="4" s="1"/>
  <c r="R41" i="4"/>
  <c r="X41" i="4" s="1"/>
  <c r="S41" i="4"/>
  <c r="Y41" i="4" s="1"/>
  <c r="T41" i="4"/>
  <c r="Z41" i="4" s="1"/>
  <c r="U41" i="4"/>
  <c r="AA41" i="4" s="1"/>
  <c r="V41" i="4"/>
  <c r="AB41" i="4" s="1"/>
  <c r="W41" i="4"/>
  <c r="R42" i="4"/>
  <c r="X42" i="4" s="1"/>
  <c r="S42" i="4"/>
  <c r="Y42" i="4" s="1"/>
  <c r="T42" i="4"/>
  <c r="Z42" i="4" s="1"/>
  <c r="U42" i="4"/>
  <c r="AA42" i="4" s="1"/>
  <c r="V42" i="4"/>
  <c r="AB42" i="4" s="1"/>
  <c r="W42" i="4"/>
  <c r="AC42" i="4" s="1"/>
  <c r="R43" i="4"/>
  <c r="X43" i="4" s="1"/>
  <c r="S43" i="4"/>
  <c r="Y43" i="4" s="1"/>
  <c r="T43" i="4"/>
  <c r="Z43" i="4" s="1"/>
  <c r="U43" i="4"/>
  <c r="AA43" i="4" s="1"/>
  <c r="V43" i="4"/>
  <c r="AB43" i="4" s="1"/>
  <c r="W43" i="4"/>
  <c r="AC43" i="4" s="1"/>
  <c r="R44" i="4"/>
  <c r="X44" i="4" s="1"/>
  <c r="S44" i="4"/>
  <c r="Y44" i="4" s="1"/>
  <c r="T44" i="4"/>
  <c r="Z44" i="4" s="1"/>
  <c r="U44" i="4"/>
  <c r="AA44" i="4" s="1"/>
  <c r="V44" i="4"/>
  <c r="AB44" i="4" s="1"/>
  <c r="W44" i="4"/>
  <c r="AC44" i="4" s="1"/>
  <c r="R45" i="4"/>
  <c r="X45" i="4" s="1"/>
  <c r="S45" i="4"/>
  <c r="Y45" i="4" s="1"/>
  <c r="T45" i="4"/>
  <c r="Z45" i="4" s="1"/>
  <c r="U45" i="4"/>
  <c r="AA45" i="4" s="1"/>
  <c r="V45" i="4"/>
  <c r="AB45" i="4" s="1"/>
  <c r="W45" i="4"/>
  <c r="AC45" i="4" s="1"/>
  <c r="R46" i="4"/>
  <c r="X46" i="4" s="1"/>
  <c r="S46" i="4"/>
  <c r="Y46" i="4" s="1"/>
  <c r="T46" i="4"/>
  <c r="Z46" i="4" s="1"/>
  <c r="U46" i="4"/>
  <c r="AA46" i="4" s="1"/>
  <c r="V46" i="4"/>
  <c r="AB46" i="4" s="1"/>
  <c r="W46" i="4"/>
  <c r="AC46" i="4" s="1"/>
  <c r="R47" i="4"/>
  <c r="X47" i="4" s="1"/>
  <c r="S47" i="4"/>
  <c r="Y47" i="4" s="1"/>
  <c r="T47" i="4"/>
  <c r="Z47" i="4" s="1"/>
  <c r="U47" i="4"/>
  <c r="AA47" i="4" s="1"/>
  <c r="V47" i="4"/>
  <c r="AB47" i="4" s="1"/>
  <c r="W47" i="4"/>
  <c r="AC47" i="4" s="1"/>
  <c r="R48" i="4"/>
  <c r="X48" i="4" s="1"/>
  <c r="S48" i="4"/>
  <c r="Y48" i="4" s="1"/>
  <c r="T48" i="4"/>
  <c r="Z48" i="4" s="1"/>
  <c r="U48" i="4"/>
  <c r="AA48" i="4" s="1"/>
  <c r="V48" i="4"/>
  <c r="AB48" i="4" s="1"/>
  <c r="W48" i="4"/>
  <c r="AC48" i="4" s="1"/>
  <c r="R49" i="4"/>
  <c r="X49" i="4" s="1"/>
  <c r="S49" i="4"/>
  <c r="Y49" i="4" s="1"/>
  <c r="T49" i="4"/>
  <c r="Z49" i="4" s="1"/>
  <c r="U49" i="4"/>
  <c r="AA49" i="4" s="1"/>
  <c r="V49" i="4"/>
  <c r="AB49" i="4" s="1"/>
  <c r="W49" i="4"/>
  <c r="AC49" i="4" s="1"/>
  <c r="S6" i="4"/>
  <c r="T6" i="4"/>
  <c r="U6" i="4"/>
  <c r="AA6" i="4" s="1"/>
  <c r="V6" i="4"/>
  <c r="AB6" i="4" s="1"/>
  <c r="W6" i="4"/>
  <c r="AC6" i="4" s="1"/>
  <c r="R6" i="4"/>
  <c r="X6" i="4" s="1"/>
  <c r="AC9" i="3"/>
  <c r="Y10" i="3"/>
  <c r="AA15" i="3"/>
  <c r="AC36" i="3"/>
  <c r="Z6" i="3"/>
  <c r="AA6" i="3"/>
  <c r="AB6" i="3"/>
  <c r="R7" i="3"/>
  <c r="X7" i="3" s="1"/>
  <c r="S7" i="3"/>
  <c r="Y7" i="3" s="1"/>
  <c r="T7" i="3"/>
  <c r="Z7" i="3" s="1"/>
  <c r="U7" i="3"/>
  <c r="AA7" i="3" s="1"/>
  <c r="V7" i="3"/>
  <c r="AB7" i="3" s="1"/>
  <c r="W7" i="3"/>
  <c r="AC7" i="3" s="1"/>
  <c r="R8" i="3"/>
  <c r="X8" i="3" s="1"/>
  <c r="S8" i="3"/>
  <c r="Y8" i="3" s="1"/>
  <c r="T8" i="3"/>
  <c r="Z8" i="3" s="1"/>
  <c r="U8" i="3"/>
  <c r="AA8" i="3" s="1"/>
  <c r="V8" i="3"/>
  <c r="AB8" i="3" s="1"/>
  <c r="W8" i="3"/>
  <c r="AC8" i="3" s="1"/>
  <c r="R9" i="3"/>
  <c r="X9" i="3" s="1"/>
  <c r="S9" i="3"/>
  <c r="Y9" i="3" s="1"/>
  <c r="T9" i="3"/>
  <c r="Z9" i="3" s="1"/>
  <c r="U9" i="3"/>
  <c r="AA9" i="3" s="1"/>
  <c r="V9" i="3"/>
  <c r="AB9" i="3" s="1"/>
  <c r="W9" i="3"/>
  <c r="R10" i="3"/>
  <c r="X10" i="3" s="1"/>
  <c r="S10" i="3"/>
  <c r="T10" i="3"/>
  <c r="Z10" i="3" s="1"/>
  <c r="U10" i="3"/>
  <c r="AA10" i="3" s="1"/>
  <c r="V10" i="3"/>
  <c r="AB10" i="3" s="1"/>
  <c r="W10" i="3"/>
  <c r="AC10" i="3" s="1"/>
  <c r="R11" i="3"/>
  <c r="X11" i="3" s="1"/>
  <c r="S11" i="3"/>
  <c r="Y11" i="3" s="1"/>
  <c r="T11" i="3"/>
  <c r="Z11" i="3" s="1"/>
  <c r="U11" i="3"/>
  <c r="AA11" i="3" s="1"/>
  <c r="V11" i="3"/>
  <c r="AB11" i="3" s="1"/>
  <c r="W11" i="3"/>
  <c r="AC11" i="3" s="1"/>
  <c r="R12" i="3"/>
  <c r="X12" i="3" s="1"/>
  <c r="S12" i="3"/>
  <c r="Y12" i="3" s="1"/>
  <c r="T12" i="3"/>
  <c r="Z12" i="3" s="1"/>
  <c r="U12" i="3"/>
  <c r="AA12" i="3" s="1"/>
  <c r="V12" i="3"/>
  <c r="AB12" i="3" s="1"/>
  <c r="W12" i="3"/>
  <c r="AC12" i="3" s="1"/>
  <c r="R13" i="3"/>
  <c r="X13" i="3" s="1"/>
  <c r="S13" i="3"/>
  <c r="Y13" i="3" s="1"/>
  <c r="T13" i="3"/>
  <c r="Z13" i="3" s="1"/>
  <c r="U13" i="3"/>
  <c r="AA13" i="3" s="1"/>
  <c r="V13" i="3"/>
  <c r="AB13" i="3" s="1"/>
  <c r="W13" i="3"/>
  <c r="AC13" i="3" s="1"/>
  <c r="R14" i="3"/>
  <c r="X14" i="3" s="1"/>
  <c r="S14" i="3"/>
  <c r="Y14" i="3" s="1"/>
  <c r="T14" i="3"/>
  <c r="Z14" i="3" s="1"/>
  <c r="U14" i="3"/>
  <c r="AA14" i="3" s="1"/>
  <c r="V14" i="3"/>
  <c r="AB14" i="3" s="1"/>
  <c r="W14" i="3"/>
  <c r="AC14" i="3" s="1"/>
  <c r="R15" i="3"/>
  <c r="X15" i="3" s="1"/>
  <c r="S15" i="3"/>
  <c r="Y15" i="3" s="1"/>
  <c r="T15" i="3"/>
  <c r="Z15" i="3" s="1"/>
  <c r="U15" i="3"/>
  <c r="V15" i="3"/>
  <c r="AB15" i="3" s="1"/>
  <c r="W15" i="3"/>
  <c r="AC15" i="3" s="1"/>
  <c r="R16" i="3"/>
  <c r="X16" i="3" s="1"/>
  <c r="S16" i="3"/>
  <c r="Y16" i="3" s="1"/>
  <c r="T16" i="3"/>
  <c r="Z16" i="3" s="1"/>
  <c r="U16" i="3"/>
  <c r="AA16" i="3" s="1"/>
  <c r="V16" i="3"/>
  <c r="AB16" i="3" s="1"/>
  <c r="W16" i="3"/>
  <c r="AC16" i="3" s="1"/>
  <c r="R17" i="3"/>
  <c r="X17" i="3" s="1"/>
  <c r="S17" i="3"/>
  <c r="Y17" i="3" s="1"/>
  <c r="T17" i="3"/>
  <c r="Z17" i="3" s="1"/>
  <c r="U17" i="3"/>
  <c r="AA17" i="3" s="1"/>
  <c r="V17" i="3"/>
  <c r="AB17" i="3" s="1"/>
  <c r="W17" i="3"/>
  <c r="AC17" i="3" s="1"/>
  <c r="R18" i="3"/>
  <c r="X18" i="3" s="1"/>
  <c r="S18" i="3"/>
  <c r="Y18" i="3" s="1"/>
  <c r="T18" i="3"/>
  <c r="Z18" i="3" s="1"/>
  <c r="U18" i="3"/>
  <c r="AA18" i="3" s="1"/>
  <c r="V18" i="3"/>
  <c r="AB18" i="3" s="1"/>
  <c r="W18" i="3"/>
  <c r="AC18" i="3" s="1"/>
  <c r="R19" i="3"/>
  <c r="X19" i="3" s="1"/>
  <c r="S19" i="3"/>
  <c r="Y19" i="3" s="1"/>
  <c r="T19" i="3"/>
  <c r="Z19" i="3" s="1"/>
  <c r="U19" i="3"/>
  <c r="AA19" i="3" s="1"/>
  <c r="V19" i="3"/>
  <c r="AB19" i="3" s="1"/>
  <c r="W19" i="3"/>
  <c r="AC19" i="3" s="1"/>
  <c r="R20" i="3"/>
  <c r="X20" i="3" s="1"/>
  <c r="S20" i="3"/>
  <c r="Y20" i="3" s="1"/>
  <c r="T20" i="3"/>
  <c r="Z20" i="3" s="1"/>
  <c r="U20" i="3"/>
  <c r="AA20" i="3" s="1"/>
  <c r="V20" i="3"/>
  <c r="AB20" i="3" s="1"/>
  <c r="W20" i="3"/>
  <c r="AC20" i="3" s="1"/>
  <c r="R21" i="3"/>
  <c r="X21" i="3" s="1"/>
  <c r="S21" i="3"/>
  <c r="Y21" i="3" s="1"/>
  <c r="T21" i="3"/>
  <c r="Z21" i="3" s="1"/>
  <c r="U21" i="3"/>
  <c r="AA21" i="3" s="1"/>
  <c r="V21" i="3"/>
  <c r="AB21" i="3" s="1"/>
  <c r="W21" i="3"/>
  <c r="AC21" i="3" s="1"/>
  <c r="R22" i="3"/>
  <c r="X22" i="3" s="1"/>
  <c r="S22" i="3"/>
  <c r="Y22" i="3" s="1"/>
  <c r="T22" i="3"/>
  <c r="Z22" i="3" s="1"/>
  <c r="U22" i="3"/>
  <c r="AA22" i="3" s="1"/>
  <c r="V22" i="3"/>
  <c r="AB22" i="3" s="1"/>
  <c r="W22" i="3"/>
  <c r="AC22" i="3" s="1"/>
  <c r="R23" i="3"/>
  <c r="X23" i="3" s="1"/>
  <c r="S23" i="3"/>
  <c r="Y23" i="3" s="1"/>
  <c r="T23" i="3"/>
  <c r="Z23" i="3" s="1"/>
  <c r="U23" i="3"/>
  <c r="AA23" i="3" s="1"/>
  <c r="V23" i="3"/>
  <c r="AB23" i="3" s="1"/>
  <c r="W23" i="3"/>
  <c r="AC23" i="3" s="1"/>
  <c r="R24" i="3"/>
  <c r="X24" i="3" s="1"/>
  <c r="S24" i="3"/>
  <c r="Y24" i="3" s="1"/>
  <c r="T24" i="3"/>
  <c r="Z24" i="3" s="1"/>
  <c r="U24" i="3"/>
  <c r="AA24" i="3" s="1"/>
  <c r="V24" i="3"/>
  <c r="AB24" i="3" s="1"/>
  <c r="W24" i="3"/>
  <c r="AC24" i="3" s="1"/>
  <c r="R25" i="3"/>
  <c r="X25" i="3" s="1"/>
  <c r="S25" i="3"/>
  <c r="Y25" i="3" s="1"/>
  <c r="T25" i="3"/>
  <c r="Z25" i="3" s="1"/>
  <c r="U25" i="3"/>
  <c r="AA25" i="3" s="1"/>
  <c r="V25" i="3"/>
  <c r="AB25" i="3" s="1"/>
  <c r="W25" i="3"/>
  <c r="AC25" i="3" s="1"/>
  <c r="R26" i="3"/>
  <c r="X26" i="3" s="1"/>
  <c r="S26" i="3"/>
  <c r="Y26" i="3" s="1"/>
  <c r="T26" i="3"/>
  <c r="Z26" i="3" s="1"/>
  <c r="U26" i="3"/>
  <c r="AA26" i="3" s="1"/>
  <c r="V26" i="3"/>
  <c r="AB26" i="3" s="1"/>
  <c r="W26" i="3"/>
  <c r="AC26" i="3" s="1"/>
  <c r="R27" i="3"/>
  <c r="X27" i="3" s="1"/>
  <c r="S27" i="3"/>
  <c r="Y27" i="3" s="1"/>
  <c r="T27" i="3"/>
  <c r="Z27" i="3" s="1"/>
  <c r="U27" i="3"/>
  <c r="AA27" i="3" s="1"/>
  <c r="V27" i="3"/>
  <c r="AB27" i="3" s="1"/>
  <c r="W27" i="3"/>
  <c r="AC27" i="3" s="1"/>
  <c r="R28" i="3"/>
  <c r="X28" i="3" s="1"/>
  <c r="S28" i="3"/>
  <c r="Y28" i="3" s="1"/>
  <c r="T28" i="3"/>
  <c r="Z28" i="3" s="1"/>
  <c r="U28" i="3"/>
  <c r="AA28" i="3" s="1"/>
  <c r="V28" i="3"/>
  <c r="AB28" i="3" s="1"/>
  <c r="W28" i="3"/>
  <c r="AC28" i="3" s="1"/>
  <c r="R29" i="3"/>
  <c r="X29" i="3" s="1"/>
  <c r="S29" i="3"/>
  <c r="Y29" i="3" s="1"/>
  <c r="T29" i="3"/>
  <c r="Z29" i="3" s="1"/>
  <c r="U29" i="3"/>
  <c r="AA29" i="3" s="1"/>
  <c r="V29" i="3"/>
  <c r="AB29" i="3" s="1"/>
  <c r="W29" i="3"/>
  <c r="AC29" i="3" s="1"/>
  <c r="R30" i="3"/>
  <c r="X30" i="3" s="1"/>
  <c r="S30" i="3"/>
  <c r="Y30" i="3" s="1"/>
  <c r="T30" i="3"/>
  <c r="Z30" i="3" s="1"/>
  <c r="U30" i="3"/>
  <c r="AA30" i="3" s="1"/>
  <c r="V30" i="3"/>
  <c r="AB30" i="3" s="1"/>
  <c r="W30" i="3"/>
  <c r="AC30" i="3" s="1"/>
  <c r="R31" i="3"/>
  <c r="X31" i="3" s="1"/>
  <c r="S31" i="3"/>
  <c r="Y31" i="3" s="1"/>
  <c r="T31" i="3"/>
  <c r="Z31" i="3" s="1"/>
  <c r="U31" i="3"/>
  <c r="AA31" i="3" s="1"/>
  <c r="V31" i="3"/>
  <c r="AB31" i="3" s="1"/>
  <c r="W31" i="3"/>
  <c r="AC31" i="3" s="1"/>
  <c r="R32" i="3"/>
  <c r="X32" i="3" s="1"/>
  <c r="S32" i="3"/>
  <c r="Y32" i="3" s="1"/>
  <c r="T32" i="3"/>
  <c r="Z32" i="3" s="1"/>
  <c r="U32" i="3"/>
  <c r="AA32" i="3" s="1"/>
  <c r="V32" i="3"/>
  <c r="AB32" i="3" s="1"/>
  <c r="W32" i="3"/>
  <c r="AC32" i="3" s="1"/>
  <c r="R33" i="3"/>
  <c r="X33" i="3" s="1"/>
  <c r="S33" i="3"/>
  <c r="Y33" i="3" s="1"/>
  <c r="T33" i="3"/>
  <c r="Z33" i="3" s="1"/>
  <c r="U33" i="3"/>
  <c r="AA33" i="3" s="1"/>
  <c r="V33" i="3"/>
  <c r="AB33" i="3" s="1"/>
  <c r="W33" i="3"/>
  <c r="AC33" i="3" s="1"/>
  <c r="R34" i="3"/>
  <c r="X34" i="3" s="1"/>
  <c r="S34" i="3"/>
  <c r="T34" i="3"/>
  <c r="Z34" i="3" s="1"/>
  <c r="U34" i="3"/>
  <c r="AA34" i="3" s="1"/>
  <c r="V34" i="3"/>
  <c r="AB34" i="3" s="1"/>
  <c r="W34" i="3"/>
  <c r="AC34" i="3" s="1"/>
  <c r="R35" i="3"/>
  <c r="X35" i="3" s="1"/>
  <c r="S35" i="3"/>
  <c r="Y35" i="3" s="1"/>
  <c r="T35" i="3"/>
  <c r="Z35" i="3" s="1"/>
  <c r="U35" i="3"/>
  <c r="AA35" i="3" s="1"/>
  <c r="V35" i="3"/>
  <c r="AB35" i="3" s="1"/>
  <c r="W35" i="3"/>
  <c r="AC35" i="3" s="1"/>
  <c r="R36" i="3"/>
  <c r="X36" i="3" s="1"/>
  <c r="S36" i="3"/>
  <c r="Y36" i="3" s="1"/>
  <c r="T36" i="3"/>
  <c r="Z36" i="3" s="1"/>
  <c r="U36" i="3"/>
  <c r="AA36" i="3" s="1"/>
  <c r="V36" i="3"/>
  <c r="AB36" i="3" s="1"/>
  <c r="W36" i="3"/>
  <c r="R37" i="3"/>
  <c r="X37" i="3" s="1"/>
  <c r="S37" i="3"/>
  <c r="Y37" i="3" s="1"/>
  <c r="T37" i="3"/>
  <c r="Z37" i="3" s="1"/>
  <c r="U37" i="3"/>
  <c r="AA37" i="3" s="1"/>
  <c r="V37" i="3"/>
  <c r="AB37" i="3" s="1"/>
  <c r="W37" i="3"/>
  <c r="AC37" i="3" s="1"/>
  <c r="R38" i="3"/>
  <c r="X38" i="3" s="1"/>
  <c r="S38" i="3"/>
  <c r="Y38" i="3" s="1"/>
  <c r="T38" i="3"/>
  <c r="Z38" i="3" s="1"/>
  <c r="U38" i="3"/>
  <c r="AA38" i="3" s="1"/>
  <c r="V38" i="3"/>
  <c r="AB38" i="3" s="1"/>
  <c r="W38" i="3"/>
  <c r="AC38" i="3" s="1"/>
  <c r="R39" i="3"/>
  <c r="X39" i="3" s="1"/>
  <c r="S39" i="3"/>
  <c r="Y39" i="3" s="1"/>
  <c r="T39" i="3"/>
  <c r="Z39" i="3" s="1"/>
  <c r="U39" i="3"/>
  <c r="AA39" i="3" s="1"/>
  <c r="V39" i="3"/>
  <c r="AB39" i="3" s="1"/>
  <c r="W39" i="3"/>
  <c r="AC39" i="3" s="1"/>
  <c r="R40" i="3"/>
  <c r="X40" i="3" s="1"/>
  <c r="S40" i="3"/>
  <c r="Y40" i="3" s="1"/>
  <c r="T40" i="3"/>
  <c r="Z40" i="3" s="1"/>
  <c r="U40" i="3"/>
  <c r="AA40" i="3" s="1"/>
  <c r="V40" i="3"/>
  <c r="AB40" i="3" s="1"/>
  <c r="W40" i="3"/>
  <c r="AC40" i="3" s="1"/>
  <c r="R41" i="3"/>
  <c r="X41" i="3" s="1"/>
  <c r="S41" i="3"/>
  <c r="Y41" i="3" s="1"/>
  <c r="T41" i="3"/>
  <c r="Z41" i="3" s="1"/>
  <c r="U41" i="3"/>
  <c r="AA41" i="3" s="1"/>
  <c r="V41" i="3"/>
  <c r="AB41" i="3" s="1"/>
  <c r="W41" i="3"/>
  <c r="AC41" i="3" s="1"/>
  <c r="S6" i="3"/>
  <c r="Y6" i="3" s="1"/>
  <c r="T6" i="3"/>
  <c r="U6" i="3"/>
  <c r="V6" i="3"/>
  <c r="W6" i="3"/>
  <c r="AC6" i="3" s="1"/>
  <c r="R6" i="3"/>
  <c r="X6" i="3" s="1"/>
  <c r="X19" i="2"/>
  <c r="Y19" i="2"/>
  <c r="Z19" i="2"/>
  <c r="AB25" i="2"/>
  <c r="AB26" i="2"/>
  <c r="AB41" i="2"/>
  <c r="AC45" i="2"/>
  <c r="Y6" i="2"/>
  <c r="Z6" i="2"/>
  <c r="AA6" i="2"/>
  <c r="AB6" i="2"/>
  <c r="AC6" i="2"/>
  <c r="R7" i="2"/>
  <c r="X7" i="2" s="1"/>
  <c r="S7" i="2"/>
  <c r="Y7" i="2" s="1"/>
  <c r="T7" i="2"/>
  <c r="Z7" i="2" s="1"/>
  <c r="U7" i="2"/>
  <c r="AA7" i="2" s="1"/>
  <c r="V7" i="2"/>
  <c r="AB7" i="2" s="1"/>
  <c r="W7" i="2"/>
  <c r="AC7" i="2" s="1"/>
  <c r="R8" i="2"/>
  <c r="X8" i="2" s="1"/>
  <c r="S8" i="2"/>
  <c r="Y8" i="2" s="1"/>
  <c r="T8" i="2"/>
  <c r="Z8" i="2" s="1"/>
  <c r="U8" i="2"/>
  <c r="AA8" i="2" s="1"/>
  <c r="V8" i="2"/>
  <c r="AB8" i="2" s="1"/>
  <c r="W8" i="2"/>
  <c r="AC8" i="2" s="1"/>
  <c r="R9" i="2"/>
  <c r="X9" i="2" s="1"/>
  <c r="S9" i="2"/>
  <c r="Y9" i="2" s="1"/>
  <c r="T9" i="2"/>
  <c r="Z9" i="2" s="1"/>
  <c r="U9" i="2"/>
  <c r="AA9" i="2" s="1"/>
  <c r="V9" i="2"/>
  <c r="AB9" i="2" s="1"/>
  <c r="W9" i="2"/>
  <c r="AC9" i="2" s="1"/>
  <c r="R10" i="2"/>
  <c r="X10" i="2" s="1"/>
  <c r="S10" i="2"/>
  <c r="Y10" i="2" s="1"/>
  <c r="T10" i="2"/>
  <c r="Z10" i="2" s="1"/>
  <c r="U10" i="2"/>
  <c r="AA10" i="2" s="1"/>
  <c r="V10" i="2"/>
  <c r="AB10" i="2" s="1"/>
  <c r="W10" i="2"/>
  <c r="AC10" i="2" s="1"/>
  <c r="R11" i="2"/>
  <c r="X11" i="2" s="1"/>
  <c r="S11" i="2"/>
  <c r="Y11" i="2" s="1"/>
  <c r="T11" i="2"/>
  <c r="Z11" i="2" s="1"/>
  <c r="U11" i="2"/>
  <c r="AA11" i="2" s="1"/>
  <c r="V11" i="2"/>
  <c r="AB11" i="2" s="1"/>
  <c r="W11" i="2"/>
  <c r="AC11" i="2" s="1"/>
  <c r="R12" i="2"/>
  <c r="X12" i="2" s="1"/>
  <c r="S12" i="2"/>
  <c r="Y12" i="2" s="1"/>
  <c r="T12" i="2"/>
  <c r="Z12" i="2" s="1"/>
  <c r="U12" i="2"/>
  <c r="AA12" i="2" s="1"/>
  <c r="V12" i="2"/>
  <c r="AB12" i="2" s="1"/>
  <c r="W12" i="2"/>
  <c r="AC12" i="2" s="1"/>
  <c r="R13" i="2"/>
  <c r="X13" i="2" s="1"/>
  <c r="S13" i="2"/>
  <c r="Y13" i="2" s="1"/>
  <c r="T13" i="2"/>
  <c r="Z13" i="2" s="1"/>
  <c r="U13" i="2"/>
  <c r="AA13" i="2" s="1"/>
  <c r="V13" i="2"/>
  <c r="AB13" i="2" s="1"/>
  <c r="W13" i="2"/>
  <c r="AC13" i="2" s="1"/>
  <c r="R14" i="2"/>
  <c r="X14" i="2" s="1"/>
  <c r="S14" i="2"/>
  <c r="Y14" i="2" s="1"/>
  <c r="T14" i="2"/>
  <c r="Z14" i="2" s="1"/>
  <c r="U14" i="2"/>
  <c r="AA14" i="2" s="1"/>
  <c r="V14" i="2"/>
  <c r="AB14" i="2" s="1"/>
  <c r="W14" i="2"/>
  <c r="AC14" i="2" s="1"/>
  <c r="R15" i="2"/>
  <c r="X15" i="2" s="1"/>
  <c r="S15" i="2"/>
  <c r="Y15" i="2" s="1"/>
  <c r="T15" i="2"/>
  <c r="Z15" i="2" s="1"/>
  <c r="U15" i="2"/>
  <c r="AA15" i="2" s="1"/>
  <c r="V15" i="2"/>
  <c r="AB15" i="2" s="1"/>
  <c r="W15" i="2"/>
  <c r="AC15" i="2" s="1"/>
  <c r="R16" i="2"/>
  <c r="X16" i="2" s="1"/>
  <c r="S16" i="2"/>
  <c r="Y16" i="2" s="1"/>
  <c r="T16" i="2"/>
  <c r="Z16" i="2" s="1"/>
  <c r="U16" i="2"/>
  <c r="AA16" i="2" s="1"/>
  <c r="V16" i="2"/>
  <c r="AB16" i="2" s="1"/>
  <c r="W16" i="2"/>
  <c r="AC16" i="2" s="1"/>
  <c r="R17" i="2"/>
  <c r="X17" i="2" s="1"/>
  <c r="S17" i="2"/>
  <c r="Y17" i="2" s="1"/>
  <c r="T17" i="2"/>
  <c r="Z17" i="2" s="1"/>
  <c r="U17" i="2"/>
  <c r="AA17" i="2" s="1"/>
  <c r="V17" i="2"/>
  <c r="AB17" i="2" s="1"/>
  <c r="W17" i="2"/>
  <c r="AC17" i="2" s="1"/>
  <c r="R18" i="2"/>
  <c r="X18" i="2" s="1"/>
  <c r="S18" i="2"/>
  <c r="Y18" i="2" s="1"/>
  <c r="T18" i="2"/>
  <c r="Z18" i="2" s="1"/>
  <c r="U18" i="2"/>
  <c r="AA18" i="2" s="1"/>
  <c r="V18" i="2"/>
  <c r="AB18" i="2" s="1"/>
  <c r="W18" i="2"/>
  <c r="AC18" i="2" s="1"/>
  <c r="R19" i="2"/>
  <c r="S19" i="2"/>
  <c r="T19" i="2"/>
  <c r="U19" i="2"/>
  <c r="AA19" i="2" s="1"/>
  <c r="V19" i="2"/>
  <c r="AB19" i="2" s="1"/>
  <c r="W19" i="2"/>
  <c r="AC19" i="2" s="1"/>
  <c r="R20" i="2"/>
  <c r="X20" i="2" s="1"/>
  <c r="S20" i="2"/>
  <c r="Y20" i="2" s="1"/>
  <c r="T20" i="2"/>
  <c r="Z20" i="2" s="1"/>
  <c r="U20" i="2"/>
  <c r="AA20" i="2" s="1"/>
  <c r="V20" i="2"/>
  <c r="AB20" i="2" s="1"/>
  <c r="W20" i="2"/>
  <c r="AC20" i="2" s="1"/>
  <c r="R21" i="2"/>
  <c r="X21" i="2" s="1"/>
  <c r="S21" i="2"/>
  <c r="Y21" i="2" s="1"/>
  <c r="T21" i="2"/>
  <c r="Z21" i="2" s="1"/>
  <c r="U21" i="2"/>
  <c r="AA21" i="2" s="1"/>
  <c r="V21" i="2"/>
  <c r="AB21" i="2" s="1"/>
  <c r="W21" i="2"/>
  <c r="AC21" i="2" s="1"/>
  <c r="R22" i="2"/>
  <c r="X22" i="2" s="1"/>
  <c r="S22" i="2"/>
  <c r="Y22" i="2" s="1"/>
  <c r="T22" i="2"/>
  <c r="Z22" i="2" s="1"/>
  <c r="U22" i="2"/>
  <c r="AA22" i="2" s="1"/>
  <c r="V22" i="2"/>
  <c r="AB22" i="2" s="1"/>
  <c r="W22" i="2"/>
  <c r="AC22" i="2" s="1"/>
  <c r="R23" i="2"/>
  <c r="X23" i="2" s="1"/>
  <c r="S23" i="2"/>
  <c r="Y23" i="2" s="1"/>
  <c r="T23" i="2"/>
  <c r="Z23" i="2" s="1"/>
  <c r="U23" i="2"/>
  <c r="AA23" i="2" s="1"/>
  <c r="V23" i="2"/>
  <c r="AB23" i="2" s="1"/>
  <c r="W23" i="2"/>
  <c r="AC23" i="2" s="1"/>
  <c r="R24" i="2"/>
  <c r="X24" i="2" s="1"/>
  <c r="S24" i="2"/>
  <c r="Y24" i="2" s="1"/>
  <c r="T24" i="2"/>
  <c r="Z24" i="2" s="1"/>
  <c r="U24" i="2"/>
  <c r="AA24" i="2" s="1"/>
  <c r="V24" i="2"/>
  <c r="AB24" i="2" s="1"/>
  <c r="W24" i="2"/>
  <c r="AC24" i="2" s="1"/>
  <c r="R25" i="2"/>
  <c r="X25" i="2" s="1"/>
  <c r="S25" i="2"/>
  <c r="Y25" i="2" s="1"/>
  <c r="T25" i="2"/>
  <c r="Z25" i="2" s="1"/>
  <c r="U25" i="2"/>
  <c r="AA25" i="2" s="1"/>
  <c r="V25" i="2"/>
  <c r="W25" i="2"/>
  <c r="AC25" i="2" s="1"/>
  <c r="R26" i="2"/>
  <c r="X26" i="2" s="1"/>
  <c r="S26" i="2"/>
  <c r="Y26" i="2" s="1"/>
  <c r="T26" i="2"/>
  <c r="Z26" i="2" s="1"/>
  <c r="U26" i="2"/>
  <c r="AA26" i="2" s="1"/>
  <c r="V26" i="2"/>
  <c r="W26" i="2"/>
  <c r="AC26" i="2" s="1"/>
  <c r="R27" i="2"/>
  <c r="X27" i="2" s="1"/>
  <c r="S27" i="2"/>
  <c r="Y27" i="2" s="1"/>
  <c r="T27" i="2"/>
  <c r="Z27" i="2" s="1"/>
  <c r="U27" i="2"/>
  <c r="AA27" i="2" s="1"/>
  <c r="V27" i="2"/>
  <c r="AB27" i="2" s="1"/>
  <c r="W27" i="2"/>
  <c r="AC27" i="2" s="1"/>
  <c r="R28" i="2"/>
  <c r="X28" i="2" s="1"/>
  <c r="S28" i="2"/>
  <c r="Y28" i="2" s="1"/>
  <c r="T28" i="2"/>
  <c r="Z28" i="2" s="1"/>
  <c r="U28" i="2"/>
  <c r="AA28" i="2" s="1"/>
  <c r="V28" i="2"/>
  <c r="AB28" i="2" s="1"/>
  <c r="W28" i="2"/>
  <c r="AC28" i="2" s="1"/>
  <c r="R29" i="2"/>
  <c r="X29" i="2" s="1"/>
  <c r="S29" i="2"/>
  <c r="Y29" i="2" s="1"/>
  <c r="T29" i="2"/>
  <c r="Z29" i="2" s="1"/>
  <c r="U29" i="2"/>
  <c r="AA29" i="2" s="1"/>
  <c r="V29" i="2"/>
  <c r="AB29" i="2" s="1"/>
  <c r="W29" i="2"/>
  <c r="AC29" i="2" s="1"/>
  <c r="R30" i="2"/>
  <c r="X30" i="2" s="1"/>
  <c r="S30" i="2"/>
  <c r="Y30" i="2" s="1"/>
  <c r="T30" i="2"/>
  <c r="Z30" i="2" s="1"/>
  <c r="U30" i="2"/>
  <c r="AA30" i="2" s="1"/>
  <c r="V30" i="2"/>
  <c r="AB30" i="2" s="1"/>
  <c r="W30" i="2"/>
  <c r="AC30" i="2" s="1"/>
  <c r="R31" i="2"/>
  <c r="X31" i="2" s="1"/>
  <c r="S31" i="2"/>
  <c r="Y31" i="2" s="1"/>
  <c r="T31" i="2"/>
  <c r="Z31" i="2" s="1"/>
  <c r="U31" i="2"/>
  <c r="AA31" i="2" s="1"/>
  <c r="V31" i="2"/>
  <c r="AB31" i="2" s="1"/>
  <c r="W31" i="2"/>
  <c r="AC31" i="2" s="1"/>
  <c r="R32" i="2"/>
  <c r="X32" i="2" s="1"/>
  <c r="S32" i="2"/>
  <c r="Y32" i="2" s="1"/>
  <c r="T32" i="2"/>
  <c r="Z32" i="2" s="1"/>
  <c r="U32" i="2"/>
  <c r="AA32" i="2" s="1"/>
  <c r="V32" i="2"/>
  <c r="AB32" i="2" s="1"/>
  <c r="W32" i="2"/>
  <c r="AC32" i="2" s="1"/>
  <c r="R33" i="2"/>
  <c r="X33" i="2" s="1"/>
  <c r="S33" i="2"/>
  <c r="Y33" i="2" s="1"/>
  <c r="T33" i="2"/>
  <c r="Z33" i="2" s="1"/>
  <c r="U33" i="2"/>
  <c r="AA33" i="2" s="1"/>
  <c r="V33" i="2"/>
  <c r="AB33" i="2" s="1"/>
  <c r="W33" i="2"/>
  <c r="AC33" i="2" s="1"/>
  <c r="R34" i="2"/>
  <c r="X34" i="2" s="1"/>
  <c r="S34" i="2"/>
  <c r="Y34" i="2" s="1"/>
  <c r="T34" i="2"/>
  <c r="Z34" i="2" s="1"/>
  <c r="U34" i="2"/>
  <c r="AA34" i="2" s="1"/>
  <c r="V34" i="2"/>
  <c r="AB34" i="2" s="1"/>
  <c r="W34" i="2"/>
  <c r="AC34" i="2" s="1"/>
  <c r="R35" i="2"/>
  <c r="X35" i="2" s="1"/>
  <c r="S35" i="2"/>
  <c r="Y35" i="2" s="1"/>
  <c r="T35" i="2"/>
  <c r="Z35" i="2" s="1"/>
  <c r="U35" i="2"/>
  <c r="AA35" i="2" s="1"/>
  <c r="V35" i="2"/>
  <c r="AB35" i="2" s="1"/>
  <c r="W35" i="2"/>
  <c r="AC35" i="2" s="1"/>
  <c r="R36" i="2"/>
  <c r="X36" i="2" s="1"/>
  <c r="S36" i="2"/>
  <c r="Y36" i="2" s="1"/>
  <c r="T36" i="2"/>
  <c r="Z36" i="2" s="1"/>
  <c r="U36" i="2"/>
  <c r="AA36" i="2" s="1"/>
  <c r="V36" i="2"/>
  <c r="AB36" i="2" s="1"/>
  <c r="W36" i="2"/>
  <c r="AC36" i="2" s="1"/>
  <c r="R37" i="2"/>
  <c r="X37" i="2" s="1"/>
  <c r="S37" i="2"/>
  <c r="Y37" i="2" s="1"/>
  <c r="T37" i="2"/>
  <c r="Z37" i="2" s="1"/>
  <c r="U37" i="2"/>
  <c r="AA37" i="2" s="1"/>
  <c r="V37" i="2"/>
  <c r="AB37" i="2" s="1"/>
  <c r="W37" i="2"/>
  <c r="AC37" i="2" s="1"/>
  <c r="R38" i="2"/>
  <c r="X38" i="2" s="1"/>
  <c r="S38" i="2"/>
  <c r="Y38" i="2" s="1"/>
  <c r="T38" i="2"/>
  <c r="Z38" i="2" s="1"/>
  <c r="U38" i="2"/>
  <c r="AA38" i="2" s="1"/>
  <c r="V38" i="2"/>
  <c r="AB38" i="2" s="1"/>
  <c r="W38" i="2"/>
  <c r="AC38" i="2" s="1"/>
  <c r="R39" i="2"/>
  <c r="X39" i="2" s="1"/>
  <c r="S39" i="2"/>
  <c r="Y39" i="2" s="1"/>
  <c r="T39" i="2"/>
  <c r="Z39" i="2" s="1"/>
  <c r="U39" i="2"/>
  <c r="AA39" i="2" s="1"/>
  <c r="V39" i="2"/>
  <c r="AB39" i="2" s="1"/>
  <c r="W39" i="2"/>
  <c r="AC39" i="2" s="1"/>
  <c r="R40" i="2"/>
  <c r="S40" i="2"/>
  <c r="T40" i="2"/>
  <c r="U40" i="2"/>
  <c r="V40" i="2"/>
  <c r="AB40" i="2" s="1"/>
  <c r="W40" i="2"/>
  <c r="AC40" i="2" s="1"/>
  <c r="R41" i="2"/>
  <c r="X41" i="2" s="1"/>
  <c r="S41" i="2"/>
  <c r="Y41" i="2" s="1"/>
  <c r="T41" i="2"/>
  <c r="Z41" i="2" s="1"/>
  <c r="U41" i="2"/>
  <c r="AA41" i="2" s="1"/>
  <c r="V41" i="2"/>
  <c r="W41" i="2"/>
  <c r="AC41" i="2" s="1"/>
  <c r="R42" i="2"/>
  <c r="X42" i="2" s="1"/>
  <c r="S42" i="2"/>
  <c r="Y42" i="2" s="1"/>
  <c r="T42" i="2"/>
  <c r="Z42" i="2" s="1"/>
  <c r="U42" i="2"/>
  <c r="AA42" i="2" s="1"/>
  <c r="V42" i="2"/>
  <c r="AB42" i="2" s="1"/>
  <c r="W42" i="2"/>
  <c r="AC42" i="2" s="1"/>
  <c r="R43" i="2"/>
  <c r="X43" i="2" s="1"/>
  <c r="S43" i="2"/>
  <c r="Y43" i="2" s="1"/>
  <c r="T43" i="2"/>
  <c r="Z43" i="2" s="1"/>
  <c r="U43" i="2"/>
  <c r="AA43" i="2" s="1"/>
  <c r="V43" i="2"/>
  <c r="AB43" i="2" s="1"/>
  <c r="W43" i="2"/>
  <c r="AC43" i="2" s="1"/>
  <c r="X44" i="2"/>
  <c r="S44" i="2"/>
  <c r="Y44" i="2" s="1"/>
  <c r="T44" i="2"/>
  <c r="Z44" i="2" s="1"/>
  <c r="U44" i="2"/>
  <c r="AA44" i="2" s="1"/>
  <c r="V44" i="2"/>
  <c r="AB44" i="2" s="1"/>
  <c r="W44" i="2"/>
  <c r="AC44" i="2" s="1"/>
  <c r="X45" i="2"/>
  <c r="S45" i="2"/>
  <c r="Y45" i="2" s="1"/>
  <c r="T45" i="2"/>
  <c r="Z45" i="2" s="1"/>
  <c r="U45" i="2"/>
  <c r="AA45" i="2" s="1"/>
  <c r="V45" i="2"/>
  <c r="AB45" i="2" s="1"/>
  <c r="W45" i="2"/>
  <c r="S6" i="2"/>
  <c r="T6" i="2"/>
  <c r="U6" i="2"/>
  <c r="V6" i="2"/>
  <c r="W6" i="2"/>
  <c r="R6" i="2"/>
  <c r="X6" i="2" s="1"/>
  <c r="X13" i="1"/>
  <c r="Y16" i="1"/>
  <c r="Z16" i="1"/>
  <c r="Z19" i="1"/>
  <c r="AA19" i="1"/>
  <c r="Z20" i="1"/>
  <c r="AB21" i="1"/>
  <c r="AC21" i="1"/>
  <c r="X23" i="1"/>
  <c r="Z28" i="1"/>
  <c r="AA28" i="1"/>
  <c r="AB28" i="1"/>
  <c r="AC28" i="1"/>
  <c r="AC29" i="1"/>
  <c r="AA31" i="1"/>
  <c r="AB32" i="1"/>
  <c r="X34" i="1"/>
  <c r="Y34" i="1"/>
  <c r="AA39" i="1"/>
  <c r="AB39" i="1"/>
  <c r="AC39" i="1"/>
  <c r="Y41" i="1"/>
  <c r="Z41" i="1"/>
  <c r="AA46" i="1"/>
  <c r="AA51" i="1"/>
  <c r="AB51" i="1"/>
  <c r="AC52" i="1"/>
  <c r="AA56" i="1"/>
  <c r="X60" i="1"/>
  <c r="Y6" i="1"/>
  <c r="Z6" i="1"/>
  <c r="AA6" i="1"/>
  <c r="AB6" i="1"/>
  <c r="R7" i="1"/>
  <c r="X7" i="1" s="1"/>
  <c r="S7" i="1"/>
  <c r="Y7" i="1" s="1"/>
  <c r="T7" i="1"/>
  <c r="Z7" i="1" s="1"/>
  <c r="U7" i="1"/>
  <c r="AA7" i="1" s="1"/>
  <c r="V7" i="1"/>
  <c r="AB7" i="1" s="1"/>
  <c r="W7" i="1"/>
  <c r="AC7" i="1" s="1"/>
  <c r="R8" i="1"/>
  <c r="X8" i="1" s="1"/>
  <c r="S8" i="1"/>
  <c r="Y8" i="1" s="1"/>
  <c r="T8" i="1"/>
  <c r="Z8" i="1" s="1"/>
  <c r="U8" i="1"/>
  <c r="AA8" i="1" s="1"/>
  <c r="V8" i="1"/>
  <c r="AB8" i="1" s="1"/>
  <c r="W8" i="1"/>
  <c r="AC8" i="1" s="1"/>
  <c r="R9" i="1"/>
  <c r="X9" i="1" s="1"/>
  <c r="S9" i="1"/>
  <c r="Y9" i="1" s="1"/>
  <c r="T9" i="1"/>
  <c r="Z9" i="1" s="1"/>
  <c r="U9" i="1"/>
  <c r="AA9" i="1" s="1"/>
  <c r="V9" i="1"/>
  <c r="AB9" i="1" s="1"/>
  <c r="W9" i="1"/>
  <c r="AC9" i="1" s="1"/>
  <c r="R11" i="1"/>
  <c r="X11" i="1" s="1"/>
  <c r="S11" i="1"/>
  <c r="Y11" i="1" s="1"/>
  <c r="T11" i="1"/>
  <c r="Z11" i="1" s="1"/>
  <c r="U11" i="1"/>
  <c r="AA11" i="1" s="1"/>
  <c r="V11" i="1"/>
  <c r="AB11" i="1" s="1"/>
  <c r="W11" i="1"/>
  <c r="AC11" i="1" s="1"/>
  <c r="R12" i="1"/>
  <c r="X12" i="1" s="1"/>
  <c r="S12" i="1"/>
  <c r="Y12" i="1" s="1"/>
  <c r="T12" i="1"/>
  <c r="Z12" i="1" s="1"/>
  <c r="U12" i="1"/>
  <c r="AA12" i="1" s="1"/>
  <c r="V12" i="1"/>
  <c r="AB12" i="1" s="1"/>
  <c r="W12" i="1"/>
  <c r="AC12" i="1" s="1"/>
  <c r="R13" i="1"/>
  <c r="S13" i="1"/>
  <c r="Y13" i="1" s="1"/>
  <c r="T13" i="1"/>
  <c r="Z13" i="1" s="1"/>
  <c r="U13" i="1"/>
  <c r="AA13" i="1" s="1"/>
  <c r="V13" i="1"/>
  <c r="AB13" i="1" s="1"/>
  <c r="W13" i="1"/>
  <c r="AC13" i="1" s="1"/>
  <c r="R14" i="1"/>
  <c r="X14" i="1" s="1"/>
  <c r="S14" i="1"/>
  <c r="Y14" i="1" s="1"/>
  <c r="T14" i="1"/>
  <c r="Z14" i="1" s="1"/>
  <c r="U14" i="1"/>
  <c r="AA14" i="1" s="1"/>
  <c r="V14" i="1"/>
  <c r="AB14" i="1" s="1"/>
  <c r="W14" i="1"/>
  <c r="AC14" i="1" s="1"/>
  <c r="R16" i="1"/>
  <c r="X16" i="1" s="1"/>
  <c r="S16" i="1"/>
  <c r="T16" i="1"/>
  <c r="U16" i="1"/>
  <c r="AA16" i="1" s="1"/>
  <c r="V16" i="1"/>
  <c r="AB16" i="1" s="1"/>
  <c r="W16" i="1"/>
  <c r="AC16" i="1" s="1"/>
  <c r="R17" i="1"/>
  <c r="X17" i="1" s="1"/>
  <c r="S17" i="1"/>
  <c r="Y17" i="1" s="1"/>
  <c r="T17" i="1"/>
  <c r="Z17" i="1" s="1"/>
  <c r="U17" i="1"/>
  <c r="AA17" i="1" s="1"/>
  <c r="V17" i="1"/>
  <c r="AB17" i="1" s="1"/>
  <c r="W17" i="1"/>
  <c r="AC17" i="1" s="1"/>
  <c r="R19" i="1"/>
  <c r="X19" i="1" s="1"/>
  <c r="S19" i="1"/>
  <c r="Y19" i="1" s="1"/>
  <c r="T19" i="1"/>
  <c r="U19" i="1"/>
  <c r="V19" i="1"/>
  <c r="AB19" i="1" s="1"/>
  <c r="W19" i="1"/>
  <c r="AC19" i="1" s="1"/>
  <c r="R20" i="1"/>
  <c r="X20" i="1" s="1"/>
  <c r="S20" i="1"/>
  <c r="Y20" i="1" s="1"/>
  <c r="T20" i="1"/>
  <c r="U20" i="1"/>
  <c r="AA20" i="1" s="1"/>
  <c r="V20" i="1"/>
  <c r="AB20" i="1" s="1"/>
  <c r="W20" i="1"/>
  <c r="AC20" i="1" s="1"/>
  <c r="R21" i="1"/>
  <c r="X21" i="1" s="1"/>
  <c r="S21" i="1"/>
  <c r="Y21" i="1" s="1"/>
  <c r="T21" i="1"/>
  <c r="Z21" i="1" s="1"/>
  <c r="U21" i="1"/>
  <c r="AA21" i="1" s="1"/>
  <c r="V21" i="1"/>
  <c r="W21" i="1"/>
  <c r="R23" i="1"/>
  <c r="S23" i="1"/>
  <c r="Y23" i="1" s="1"/>
  <c r="T23" i="1"/>
  <c r="Z23" i="1" s="1"/>
  <c r="U23" i="1"/>
  <c r="AA23" i="1" s="1"/>
  <c r="V23" i="1"/>
  <c r="AB23" i="1" s="1"/>
  <c r="W23" i="1"/>
  <c r="AC23" i="1" s="1"/>
  <c r="R24" i="1"/>
  <c r="X24" i="1" s="1"/>
  <c r="S24" i="1"/>
  <c r="Y24" i="1" s="1"/>
  <c r="T24" i="1"/>
  <c r="Z24" i="1" s="1"/>
  <c r="U24" i="1"/>
  <c r="AA24" i="1" s="1"/>
  <c r="V24" i="1"/>
  <c r="AB24" i="1" s="1"/>
  <c r="W24" i="1"/>
  <c r="AC24" i="1" s="1"/>
  <c r="R25" i="1"/>
  <c r="X25" i="1" s="1"/>
  <c r="S25" i="1"/>
  <c r="Y25" i="1" s="1"/>
  <c r="T25" i="1"/>
  <c r="Z25" i="1" s="1"/>
  <c r="U25" i="1"/>
  <c r="AA25" i="1" s="1"/>
  <c r="V25" i="1"/>
  <c r="AB25" i="1" s="1"/>
  <c r="W25" i="1"/>
  <c r="AC25" i="1" s="1"/>
  <c r="R27" i="1"/>
  <c r="X27" i="1" s="1"/>
  <c r="S27" i="1"/>
  <c r="Y27" i="1" s="1"/>
  <c r="T27" i="1"/>
  <c r="Z27" i="1" s="1"/>
  <c r="U27" i="1"/>
  <c r="AA27" i="1" s="1"/>
  <c r="V27" i="1"/>
  <c r="AB27" i="1" s="1"/>
  <c r="W27" i="1"/>
  <c r="AC27" i="1" s="1"/>
  <c r="R28" i="1"/>
  <c r="X28" i="1" s="1"/>
  <c r="S28" i="1"/>
  <c r="Y28" i="1" s="1"/>
  <c r="T28" i="1"/>
  <c r="U28" i="1"/>
  <c r="V28" i="1"/>
  <c r="W28" i="1"/>
  <c r="R29" i="1"/>
  <c r="X29" i="1" s="1"/>
  <c r="S29" i="1"/>
  <c r="Y29" i="1" s="1"/>
  <c r="T29" i="1"/>
  <c r="Z29" i="1" s="1"/>
  <c r="U29" i="1"/>
  <c r="AA29" i="1" s="1"/>
  <c r="V29" i="1"/>
  <c r="AB29" i="1" s="1"/>
  <c r="W29" i="1"/>
  <c r="R31" i="1"/>
  <c r="X31" i="1" s="1"/>
  <c r="S31" i="1"/>
  <c r="Y31" i="1" s="1"/>
  <c r="T31" i="1"/>
  <c r="Z31" i="1" s="1"/>
  <c r="U31" i="1"/>
  <c r="V31" i="1"/>
  <c r="AB31" i="1" s="1"/>
  <c r="W31" i="1"/>
  <c r="AC31" i="1" s="1"/>
  <c r="R32" i="1"/>
  <c r="X32" i="1" s="1"/>
  <c r="S32" i="1"/>
  <c r="Y32" i="1" s="1"/>
  <c r="T32" i="1"/>
  <c r="Z32" i="1" s="1"/>
  <c r="U32" i="1"/>
  <c r="AA32" i="1" s="1"/>
  <c r="V32" i="1"/>
  <c r="W32" i="1"/>
  <c r="AC32" i="1" s="1"/>
  <c r="R34" i="1"/>
  <c r="S34" i="1"/>
  <c r="T34" i="1"/>
  <c r="Z34" i="1" s="1"/>
  <c r="U34" i="1"/>
  <c r="AA34" i="1" s="1"/>
  <c r="V34" i="1"/>
  <c r="AB34" i="1" s="1"/>
  <c r="W34" i="1"/>
  <c r="AC34" i="1" s="1"/>
  <c r="R35" i="1"/>
  <c r="X35" i="1" s="1"/>
  <c r="S35" i="1"/>
  <c r="Y35" i="1" s="1"/>
  <c r="T35" i="1"/>
  <c r="Z35" i="1" s="1"/>
  <c r="U35" i="1"/>
  <c r="AA35" i="1" s="1"/>
  <c r="V35" i="1"/>
  <c r="AB35" i="1" s="1"/>
  <c r="W35" i="1"/>
  <c r="AC35" i="1" s="1"/>
  <c r="R37" i="1"/>
  <c r="X37" i="1" s="1"/>
  <c r="S37" i="1"/>
  <c r="Y37" i="1" s="1"/>
  <c r="T37" i="1"/>
  <c r="Z37" i="1" s="1"/>
  <c r="U37" i="1"/>
  <c r="AA37" i="1" s="1"/>
  <c r="V37" i="1"/>
  <c r="AB37" i="1" s="1"/>
  <c r="W37" i="1"/>
  <c r="AC37" i="1" s="1"/>
  <c r="R38" i="1"/>
  <c r="X38" i="1" s="1"/>
  <c r="S38" i="1"/>
  <c r="Y38" i="1" s="1"/>
  <c r="T38" i="1"/>
  <c r="Z38" i="1" s="1"/>
  <c r="U38" i="1"/>
  <c r="AA38" i="1" s="1"/>
  <c r="V38" i="1"/>
  <c r="AB38" i="1" s="1"/>
  <c r="W38" i="1"/>
  <c r="AC38" i="1" s="1"/>
  <c r="R39" i="1"/>
  <c r="X39" i="1" s="1"/>
  <c r="S39" i="1"/>
  <c r="Y39" i="1" s="1"/>
  <c r="T39" i="1"/>
  <c r="Z39" i="1" s="1"/>
  <c r="U39" i="1"/>
  <c r="V39" i="1"/>
  <c r="W39" i="1"/>
  <c r="R41" i="1"/>
  <c r="X41" i="1" s="1"/>
  <c r="S41" i="1"/>
  <c r="T41" i="1"/>
  <c r="U41" i="1"/>
  <c r="AA41" i="1" s="1"/>
  <c r="V41" i="1"/>
  <c r="AB41" i="1" s="1"/>
  <c r="W41" i="1"/>
  <c r="AC41" i="1" s="1"/>
  <c r="R42" i="1"/>
  <c r="X42" i="1" s="1"/>
  <c r="S42" i="1"/>
  <c r="Y42" i="1" s="1"/>
  <c r="T42" i="1"/>
  <c r="Z42" i="1" s="1"/>
  <c r="U42" i="1"/>
  <c r="AA42" i="1" s="1"/>
  <c r="V42" i="1"/>
  <c r="AB42" i="1" s="1"/>
  <c r="W42" i="1"/>
  <c r="AC42" i="1" s="1"/>
  <c r="R44" i="1"/>
  <c r="X44" i="1" s="1"/>
  <c r="S44" i="1"/>
  <c r="Y44" i="1" s="1"/>
  <c r="T44" i="1"/>
  <c r="Z44" i="1" s="1"/>
  <c r="U44" i="1"/>
  <c r="AA44" i="1" s="1"/>
  <c r="V44" i="1"/>
  <c r="AB44" i="1" s="1"/>
  <c r="W44" i="1"/>
  <c r="AC44" i="1" s="1"/>
  <c r="R45" i="1"/>
  <c r="X45" i="1" s="1"/>
  <c r="S45" i="1"/>
  <c r="Y45" i="1" s="1"/>
  <c r="T45" i="1"/>
  <c r="Z45" i="1" s="1"/>
  <c r="U45" i="1"/>
  <c r="AA45" i="1" s="1"/>
  <c r="V45" i="1"/>
  <c r="AB45" i="1" s="1"/>
  <c r="W45" i="1"/>
  <c r="AC45" i="1" s="1"/>
  <c r="R46" i="1"/>
  <c r="X46" i="1" s="1"/>
  <c r="S46" i="1"/>
  <c r="Y46" i="1" s="1"/>
  <c r="T46" i="1"/>
  <c r="Z46" i="1" s="1"/>
  <c r="U46" i="1"/>
  <c r="V46" i="1"/>
  <c r="AB46" i="1" s="1"/>
  <c r="W46" i="1"/>
  <c r="AC46" i="1" s="1"/>
  <c r="R48" i="1"/>
  <c r="X48" i="1" s="1"/>
  <c r="S48" i="1"/>
  <c r="Y48" i="1" s="1"/>
  <c r="T48" i="1"/>
  <c r="Z48" i="1" s="1"/>
  <c r="U48" i="1"/>
  <c r="AA48" i="1" s="1"/>
  <c r="V48" i="1"/>
  <c r="AB48" i="1" s="1"/>
  <c r="W48" i="1"/>
  <c r="AC48" i="1" s="1"/>
  <c r="R49" i="1"/>
  <c r="X49" i="1" s="1"/>
  <c r="S49" i="1"/>
  <c r="Y49" i="1" s="1"/>
  <c r="T49" i="1"/>
  <c r="Z49" i="1" s="1"/>
  <c r="U49" i="1"/>
  <c r="AA49" i="1" s="1"/>
  <c r="V49" i="1"/>
  <c r="AB49" i="1" s="1"/>
  <c r="W49" i="1"/>
  <c r="AC49" i="1" s="1"/>
  <c r="R50" i="1"/>
  <c r="X50" i="1" s="1"/>
  <c r="S50" i="1"/>
  <c r="Y50" i="1" s="1"/>
  <c r="T50" i="1"/>
  <c r="Z50" i="1" s="1"/>
  <c r="U50" i="1"/>
  <c r="AA50" i="1" s="1"/>
  <c r="V50" i="1"/>
  <c r="AB50" i="1" s="1"/>
  <c r="W50" i="1"/>
  <c r="AC50" i="1" s="1"/>
  <c r="R51" i="1"/>
  <c r="X51" i="1" s="1"/>
  <c r="S51" i="1"/>
  <c r="Y51" i="1" s="1"/>
  <c r="T51" i="1"/>
  <c r="Z51" i="1" s="1"/>
  <c r="U51" i="1"/>
  <c r="V51" i="1"/>
  <c r="W51" i="1"/>
  <c r="AC51" i="1" s="1"/>
  <c r="R52" i="1"/>
  <c r="X52" i="1" s="1"/>
  <c r="S52" i="1"/>
  <c r="Y52" i="1" s="1"/>
  <c r="T52" i="1"/>
  <c r="Z52" i="1" s="1"/>
  <c r="U52" i="1"/>
  <c r="AA52" i="1" s="1"/>
  <c r="V52" i="1"/>
  <c r="AB52" i="1" s="1"/>
  <c r="W52" i="1"/>
  <c r="R54" i="1"/>
  <c r="X54" i="1" s="1"/>
  <c r="S54" i="1"/>
  <c r="Y54" i="1" s="1"/>
  <c r="T54" i="1"/>
  <c r="Z54" i="1" s="1"/>
  <c r="U54" i="1"/>
  <c r="AA54" i="1" s="1"/>
  <c r="V54" i="1"/>
  <c r="AB54" i="1" s="1"/>
  <c r="W54" i="1"/>
  <c r="AC54" i="1" s="1"/>
  <c r="R55" i="1"/>
  <c r="X55" i="1" s="1"/>
  <c r="S55" i="1"/>
  <c r="Y55" i="1" s="1"/>
  <c r="T55" i="1"/>
  <c r="Z55" i="1" s="1"/>
  <c r="U55" i="1"/>
  <c r="AA55" i="1" s="1"/>
  <c r="V55" i="1"/>
  <c r="AB55" i="1" s="1"/>
  <c r="W55" i="1"/>
  <c r="AC55" i="1" s="1"/>
  <c r="R56" i="1"/>
  <c r="X56" i="1" s="1"/>
  <c r="S56" i="1"/>
  <c r="Y56" i="1" s="1"/>
  <c r="T56" i="1"/>
  <c r="Z56" i="1" s="1"/>
  <c r="U56" i="1"/>
  <c r="V56" i="1"/>
  <c r="AB56" i="1" s="1"/>
  <c r="W56" i="1"/>
  <c r="AC56" i="1" s="1"/>
  <c r="R58" i="1"/>
  <c r="X58" i="1" s="1"/>
  <c r="S58" i="1"/>
  <c r="Y58" i="1" s="1"/>
  <c r="T58" i="1"/>
  <c r="Z58" i="1" s="1"/>
  <c r="U58" i="1"/>
  <c r="AA58" i="1" s="1"/>
  <c r="V58" i="1"/>
  <c r="AB58" i="1" s="1"/>
  <c r="W58" i="1"/>
  <c r="AC58" i="1" s="1"/>
  <c r="R59" i="1"/>
  <c r="X59" i="1" s="1"/>
  <c r="S59" i="1"/>
  <c r="Y59" i="1" s="1"/>
  <c r="T59" i="1"/>
  <c r="Z59" i="1" s="1"/>
  <c r="U59" i="1"/>
  <c r="AA59" i="1" s="1"/>
  <c r="V59" i="1"/>
  <c r="AB59" i="1" s="1"/>
  <c r="W59" i="1"/>
  <c r="AC59" i="1" s="1"/>
  <c r="R60" i="1"/>
  <c r="S60" i="1"/>
  <c r="Y60" i="1" s="1"/>
  <c r="T60" i="1"/>
  <c r="Z60" i="1" s="1"/>
  <c r="U60" i="1"/>
  <c r="AA60" i="1" s="1"/>
  <c r="V60" i="1"/>
  <c r="AB60" i="1" s="1"/>
  <c r="W60" i="1"/>
  <c r="AC60" i="1" s="1"/>
  <c r="R62" i="1"/>
  <c r="X62" i="1" s="1"/>
  <c r="S62" i="1"/>
  <c r="Y62" i="1" s="1"/>
  <c r="T62" i="1"/>
  <c r="Z62" i="1" s="1"/>
  <c r="U62" i="1"/>
  <c r="AA62" i="1" s="1"/>
  <c r="V62" i="1"/>
  <c r="AB62" i="1" s="1"/>
  <c r="W62" i="1"/>
  <c r="AC62" i="1" s="1"/>
  <c r="S6" i="1"/>
  <c r="T6" i="1"/>
  <c r="U6" i="1"/>
  <c r="V6" i="1"/>
  <c r="W6" i="1"/>
  <c r="AC6" i="1" s="1"/>
  <c r="R6" i="1"/>
  <c r="X6" i="1" s="1"/>
  <c r="Q61" i="1"/>
  <c r="P61" i="1"/>
  <c r="O61" i="1"/>
  <c r="N61" i="1"/>
  <c r="M61" i="1"/>
  <c r="L61" i="1"/>
  <c r="Q57" i="1"/>
  <c r="P57" i="1"/>
  <c r="O57" i="1"/>
  <c r="N57" i="1"/>
  <c r="M57" i="1"/>
  <c r="L57" i="1"/>
  <c r="Q53" i="1"/>
  <c r="P53" i="1"/>
  <c r="O53" i="1"/>
  <c r="N53" i="1"/>
  <c r="M53" i="1"/>
  <c r="L53" i="1"/>
  <c r="Q47" i="1"/>
  <c r="P47" i="1"/>
  <c r="O47" i="1"/>
  <c r="N47" i="1"/>
  <c r="M47" i="1"/>
  <c r="L47" i="1"/>
  <c r="Q43" i="1"/>
  <c r="P43" i="1"/>
  <c r="O43" i="1"/>
  <c r="N43" i="1"/>
  <c r="M43" i="1"/>
  <c r="L43" i="1"/>
  <c r="Q40" i="1"/>
  <c r="P40" i="1"/>
  <c r="O40" i="1"/>
  <c r="N40" i="1"/>
  <c r="M40" i="1"/>
  <c r="L40" i="1"/>
  <c r="Q36" i="1"/>
  <c r="P36" i="1"/>
  <c r="O36" i="1"/>
  <c r="N36" i="1"/>
  <c r="M36" i="1"/>
  <c r="L36" i="1"/>
  <c r="Q33" i="1"/>
  <c r="P33" i="1"/>
  <c r="O33" i="1"/>
  <c r="N33" i="1"/>
  <c r="M33" i="1"/>
  <c r="L33" i="1"/>
  <c r="Q30" i="1"/>
  <c r="P30" i="1"/>
  <c r="O30" i="1"/>
  <c r="N30" i="1"/>
  <c r="M30" i="1"/>
  <c r="L30" i="1"/>
  <c r="Q26" i="1"/>
  <c r="P26" i="1"/>
  <c r="O26" i="1"/>
  <c r="N26" i="1"/>
  <c r="M26" i="1"/>
  <c r="L26" i="1"/>
  <c r="Q22" i="1"/>
  <c r="P22" i="1"/>
  <c r="O22" i="1"/>
  <c r="N22" i="1"/>
  <c r="M22" i="1"/>
  <c r="L22" i="1"/>
  <c r="Q18" i="1"/>
  <c r="P18" i="1"/>
  <c r="O18" i="1"/>
  <c r="N18" i="1"/>
  <c r="M18" i="1"/>
  <c r="L18" i="1"/>
  <c r="Q15" i="1"/>
  <c r="P15" i="1"/>
  <c r="O15" i="1"/>
  <c r="N15" i="1"/>
  <c r="M15" i="1"/>
  <c r="L15" i="1"/>
  <c r="Q10" i="1"/>
  <c r="P10" i="1"/>
  <c r="O10" i="1"/>
  <c r="N10" i="1"/>
  <c r="M10" i="1"/>
  <c r="L10" i="1"/>
  <c r="C46" i="7" l="1"/>
  <c r="B46" i="7"/>
  <c r="D45" i="7"/>
  <c r="D46" i="7" s="1"/>
  <c r="E44" i="7"/>
  <c r="D44" i="7"/>
  <c r="C43" i="7"/>
  <c r="B43" i="7"/>
  <c r="D43" i="7" s="1"/>
  <c r="E43" i="7" s="1"/>
  <c r="D42" i="7"/>
  <c r="E42" i="7" s="1"/>
  <c r="D41" i="7"/>
  <c r="E41" i="7" s="1"/>
  <c r="C40" i="7"/>
  <c r="B40" i="7"/>
  <c r="D40" i="7" s="1"/>
  <c r="E40" i="7" s="1"/>
  <c r="E39" i="7"/>
  <c r="D39" i="7"/>
  <c r="D38" i="7"/>
  <c r="E38" i="7" s="1"/>
  <c r="C37" i="7"/>
  <c r="B37" i="7"/>
  <c r="D37" i="7" s="1"/>
  <c r="E37" i="7" s="1"/>
  <c r="D36" i="7"/>
  <c r="E36" i="7" s="1"/>
  <c r="D35" i="7"/>
  <c r="E35" i="7" s="1"/>
  <c r="C34" i="7"/>
  <c r="D34" i="7" s="1"/>
  <c r="E34" i="7" s="1"/>
  <c r="B34" i="7"/>
  <c r="D33" i="7"/>
  <c r="D32" i="7"/>
  <c r="E32" i="7" s="1"/>
  <c r="D31" i="7"/>
  <c r="E31" i="7" s="1"/>
  <c r="C30" i="7"/>
  <c r="B30" i="7"/>
  <c r="D29" i="7"/>
  <c r="E29" i="7" s="1"/>
  <c r="D28" i="7"/>
  <c r="E28" i="7" s="1"/>
  <c r="C27" i="7"/>
  <c r="B27" i="7"/>
  <c r="D27" i="7" s="1"/>
  <c r="E27" i="7" s="1"/>
  <c r="D26" i="7"/>
  <c r="E26" i="7" s="1"/>
  <c r="E25" i="7"/>
  <c r="D25" i="7"/>
  <c r="C24" i="7"/>
  <c r="B24" i="7"/>
  <c r="D24" i="7" s="1"/>
  <c r="E24" i="7" s="1"/>
  <c r="D23" i="7"/>
  <c r="E23" i="7" s="1"/>
  <c r="D22" i="7"/>
  <c r="E22" i="7" s="1"/>
  <c r="D21" i="7"/>
  <c r="E21" i="7" s="1"/>
  <c r="C20" i="7"/>
  <c r="D20" i="7" s="1"/>
  <c r="E20" i="7" s="1"/>
  <c r="B20" i="7"/>
  <c r="D19" i="7"/>
  <c r="E19" i="7" s="1"/>
  <c r="D18" i="7"/>
  <c r="E18" i="7" s="1"/>
  <c r="D17" i="7"/>
  <c r="E17" i="7" s="1"/>
  <c r="C16" i="7"/>
  <c r="B16" i="7"/>
  <c r="D16" i="7" s="1"/>
  <c r="E16" i="7" s="1"/>
  <c r="D15" i="7"/>
  <c r="E15" i="7" s="1"/>
  <c r="D14" i="7"/>
  <c r="E14" i="7" s="1"/>
  <c r="D13" i="7"/>
  <c r="E13" i="7" s="1"/>
  <c r="C12" i="7"/>
  <c r="B12" i="7"/>
  <c r="D12" i="7" s="1"/>
  <c r="E12" i="7" s="1"/>
  <c r="E11" i="7"/>
  <c r="D11" i="7"/>
  <c r="D10" i="7"/>
  <c r="E10" i="7" s="1"/>
  <c r="R9" i="7"/>
  <c r="X9" i="7" s="1"/>
  <c r="C9" i="7"/>
  <c r="B9" i="7"/>
  <c r="D9" i="7" s="1"/>
  <c r="E9" i="7" s="1"/>
  <c r="D8" i="7"/>
  <c r="E8" i="7" s="1"/>
  <c r="D7" i="7"/>
  <c r="E7" i="7" s="1"/>
  <c r="D6" i="7"/>
  <c r="E6" i="7" s="1"/>
  <c r="E30" i="7" l="1"/>
  <c r="D30" i="7"/>
  <c r="E45" i="7"/>
  <c r="E46" i="7" s="1"/>
  <c r="C20" i="4"/>
  <c r="B20" i="4"/>
  <c r="D20" i="4" s="1"/>
  <c r="E20" i="4" s="1"/>
  <c r="D32" i="3"/>
  <c r="C33" i="3"/>
  <c r="B33" i="3"/>
  <c r="C40" i="3"/>
  <c r="B40" i="3"/>
  <c r="D40" i="3" s="1"/>
  <c r="E40" i="3" s="1"/>
  <c r="E34" i="3"/>
  <c r="D40" i="2"/>
  <c r="C41" i="2"/>
  <c r="B41" i="2"/>
  <c r="C14" i="2"/>
  <c r="B14" i="2"/>
  <c r="C48" i="4"/>
  <c r="B48" i="4"/>
  <c r="B24" i="5"/>
  <c r="F61" i="1"/>
  <c r="R61" i="1" s="1"/>
  <c r="X61" i="1" s="1"/>
  <c r="F57" i="1"/>
  <c r="R57" i="1" s="1"/>
  <c r="X57" i="1" s="1"/>
  <c r="F53" i="1"/>
  <c r="R53" i="1" s="1"/>
  <c r="X53" i="1" s="1"/>
  <c r="F47" i="1"/>
  <c r="R47" i="1" s="1"/>
  <c r="X47" i="1" s="1"/>
  <c r="F43" i="1"/>
  <c r="R43" i="1" s="1"/>
  <c r="X43" i="1" s="1"/>
  <c r="F40" i="1"/>
  <c r="R40" i="1" s="1"/>
  <c r="X40" i="1" s="1"/>
  <c r="F36" i="1"/>
  <c r="R36" i="1" s="1"/>
  <c r="X36" i="1" s="1"/>
  <c r="F33" i="1"/>
  <c r="R33" i="1" s="1"/>
  <c r="X33" i="1" s="1"/>
  <c r="F30" i="1"/>
  <c r="R30" i="1" s="1"/>
  <c r="X30" i="1" s="1"/>
  <c r="F26" i="1"/>
  <c r="R26" i="1" s="1"/>
  <c r="X26" i="1" s="1"/>
  <c r="F22" i="1"/>
  <c r="R22" i="1" s="1"/>
  <c r="X22" i="1" s="1"/>
  <c r="F18" i="1"/>
  <c r="R18" i="1" s="1"/>
  <c r="X18" i="1" s="1"/>
  <c r="F15" i="1"/>
  <c r="R15" i="1" s="1"/>
  <c r="X15" i="1" s="1"/>
  <c r="F10" i="1"/>
  <c r="R10" i="1" s="1"/>
  <c r="X10" i="1" s="1"/>
  <c r="B28" i="3"/>
  <c r="B25" i="3"/>
  <c r="D25" i="3"/>
  <c r="E25" i="3" s="1"/>
  <c r="B21" i="3"/>
  <c r="B18" i="3"/>
  <c r="B13" i="3"/>
  <c r="B10" i="3"/>
  <c r="B41" i="4"/>
  <c r="D41" i="4" s="1"/>
  <c r="E41" i="4" s="1"/>
  <c r="B35" i="4"/>
  <c r="B29" i="4"/>
  <c r="B26" i="4"/>
  <c r="D26" i="4" s="1"/>
  <c r="E26" i="4" s="1"/>
  <c r="B14" i="4"/>
  <c r="B9" i="4"/>
  <c r="B37" i="5"/>
  <c r="B34" i="5"/>
  <c r="B31" i="5"/>
  <c r="D31" i="5" s="1"/>
  <c r="E31" i="5" s="1"/>
  <c r="B27" i="5"/>
  <c r="B20" i="5"/>
  <c r="D20" i="5" s="1"/>
  <c r="E20" i="5" s="1"/>
  <c r="B17" i="5"/>
  <c r="D17" i="5" s="1"/>
  <c r="E17" i="5" s="1"/>
  <c r="B13" i="5"/>
  <c r="D13" i="5"/>
  <c r="E13" i="5"/>
  <c r="B13" i="6"/>
  <c r="D13" i="6" s="1"/>
  <c r="E13" i="6" s="1"/>
  <c r="B45" i="2"/>
  <c r="D45" i="2" s="1"/>
  <c r="E45" i="2" s="1"/>
  <c r="B38" i="2"/>
  <c r="B35" i="2"/>
  <c r="B30" i="2"/>
  <c r="D30" i="2" s="1"/>
  <c r="E30" i="2" s="1"/>
  <c r="B27" i="2"/>
  <c r="B22" i="2"/>
  <c r="B19" i="2"/>
  <c r="B10" i="2"/>
  <c r="H61" i="1"/>
  <c r="T61" i="1" s="1"/>
  <c r="Z61" i="1" s="1"/>
  <c r="I61" i="1"/>
  <c r="U61" i="1" s="1"/>
  <c r="AA61" i="1" s="1"/>
  <c r="J61" i="1"/>
  <c r="V61" i="1" s="1"/>
  <c r="AB61" i="1" s="1"/>
  <c r="K61" i="1"/>
  <c r="W61" i="1" s="1"/>
  <c r="AC61" i="1" s="1"/>
  <c r="G61" i="1"/>
  <c r="S61" i="1" s="1"/>
  <c r="Y61" i="1" s="1"/>
  <c r="B61" i="1"/>
  <c r="H57" i="1"/>
  <c r="T57" i="1" s="1"/>
  <c r="Z57" i="1" s="1"/>
  <c r="I57" i="1"/>
  <c r="U57" i="1" s="1"/>
  <c r="AA57" i="1" s="1"/>
  <c r="J57" i="1"/>
  <c r="V57" i="1" s="1"/>
  <c r="AB57" i="1" s="1"/>
  <c r="K57" i="1"/>
  <c r="W57" i="1" s="1"/>
  <c r="AC57" i="1" s="1"/>
  <c r="G57" i="1"/>
  <c r="S57" i="1" s="1"/>
  <c r="Y57" i="1" s="1"/>
  <c r="B57" i="1"/>
  <c r="D57" i="1" s="1"/>
  <c r="E57" i="1" s="1"/>
  <c r="H53" i="1"/>
  <c r="T53" i="1" s="1"/>
  <c r="Z53" i="1" s="1"/>
  <c r="I53" i="1"/>
  <c r="U53" i="1" s="1"/>
  <c r="AA53" i="1" s="1"/>
  <c r="J53" i="1"/>
  <c r="V53" i="1" s="1"/>
  <c r="AB53" i="1" s="1"/>
  <c r="K53" i="1"/>
  <c r="W53" i="1" s="1"/>
  <c r="AC53" i="1" s="1"/>
  <c r="G53" i="1"/>
  <c r="S53" i="1" s="1"/>
  <c r="Y53" i="1" s="1"/>
  <c r="B53" i="1"/>
  <c r="H47" i="1"/>
  <c r="T47" i="1" s="1"/>
  <c r="Z47" i="1" s="1"/>
  <c r="I47" i="1"/>
  <c r="U47" i="1" s="1"/>
  <c r="AA47" i="1" s="1"/>
  <c r="J47" i="1"/>
  <c r="V47" i="1" s="1"/>
  <c r="AB47" i="1" s="1"/>
  <c r="K47" i="1"/>
  <c r="W47" i="1" s="1"/>
  <c r="AC47" i="1" s="1"/>
  <c r="G47" i="1"/>
  <c r="S47" i="1" s="1"/>
  <c r="Y47" i="1" s="1"/>
  <c r="B47" i="1"/>
  <c r="H43" i="1"/>
  <c r="T43" i="1" s="1"/>
  <c r="Z43" i="1" s="1"/>
  <c r="I43" i="1"/>
  <c r="U43" i="1" s="1"/>
  <c r="AA43" i="1" s="1"/>
  <c r="J43" i="1"/>
  <c r="V43" i="1" s="1"/>
  <c r="AB43" i="1" s="1"/>
  <c r="K43" i="1"/>
  <c r="W43" i="1" s="1"/>
  <c r="AC43" i="1" s="1"/>
  <c r="G43" i="1"/>
  <c r="S43" i="1" s="1"/>
  <c r="Y43" i="1" s="1"/>
  <c r="B43" i="1"/>
  <c r="H40" i="1"/>
  <c r="T40" i="1" s="1"/>
  <c r="Z40" i="1" s="1"/>
  <c r="I40" i="1"/>
  <c r="U40" i="1" s="1"/>
  <c r="AA40" i="1" s="1"/>
  <c r="J40" i="1"/>
  <c r="V40" i="1" s="1"/>
  <c r="AB40" i="1" s="1"/>
  <c r="K40" i="1"/>
  <c r="W40" i="1" s="1"/>
  <c r="AC40" i="1" s="1"/>
  <c r="G40" i="1"/>
  <c r="S40" i="1" s="1"/>
  <c r="Y40" i="1" s="1"/>
  <c r="B40" i="1"/>
  <c r="D40" i="1" s="1"/>
  <c r="E40" i="1" s="1"/>
  <c r="H36" i="1"/>
  <c r="T36" i="1" s="1"/>
  <c r="Z36" i="1" s="1"/>
  <c r="I36" i="1"/>
  <c r="U36" i="1" s="1"/>
  <c r="AA36" i="1" s="1"/>
  <c r="J36" i="1"/>
  <c r="V36" i="1" s="1"/>
  <c r="AB36" i="1" s="1"/>
  <c r="K36" i="1"/>
  <c r="W36" i="1" s="1"/>
  <c r="AC36" i="1" s="1"/>
  <c r="G36" i="1"/>
  <c r="S36" i="1" s="1"/>
  <c r="Y36" i="1" s="1"/>
  <c r="B36" i="1"/>
  <c r="H33" i="1"/>
  <c r="T33" i="1" s="1"/>
  <c r="Z33" i="1" s="1"/>
  <c r="I33" i="1"/>
  <c r="U33" i="1" s="1"/>
  <c r="AA33" i="1" s="1"/>
  <c r="J33" i="1"/>
  <c r="V33" i="1" s="1"/>
  <c r="AB33" i="1" s="1"/>
  <c r="K33" i="1"/>
  <c r="W33" i="1" s="1"/>
  <c r="AC33" i="1" s="1"/>
  <c r="G33" i="1"/>
  <c r="S33" i="1" s="1"/>
  <c r="Y33" i="1" s="1"/>
  <c r="B33" i="1"/>
  <c r="H30" i="1"/>
  <c r="T30" i="1" s="1"/>
  <c r="Z30" i="1" s="1"/>
  <c r="I30" i="1"/>
  <c r="U30" i="1" s="1"/>
  <c r="AA30" i="1" s="1"/>
  <c r="J30" i="1"/>
  <c r="V30" i="1" s="1"/>
  <c r="AB30" i="1" s="1"/>
  <c r="K30" i="1"/>
  <c r="W30" i="1" s="1"/>
  <c r="AC30" i="1" s="1"/>
  <c r="G30" i="1"/>
  <c r="S30" i="1" s="1"/>
  <c r="Y30" i="1" s="1"/>
  <c r="B30" i="1"/>
  <c r="H26" i="1"/>
  <c r="T26" i="1" s="1"/>
  <c r="Z26" i="1" s="1"/>
  <c r="I26" i="1"/>
  <c r="U26" i="1" s="1"/>
  <c r="AA26" i="1" s="1"/>
  <c r="J26" i="1"/>
  <c r="V26" i="1" s="1"/>
  <c r="AB26" i="1" s="1"/>
  <c r="K26" i="1"/>
  <c r="W26" i="1" s="1"/>
  <c r="AC26" i="1" s="1"/>
  <c r="G26" i="1"/>
  <c r="S26" i="1" s="1"/>
  <c r="Y26" i="1" s="1"/>
  <c r="B26" i="1"/>
  <c r="D26" i="1" s="1"/>
  <c r="E26" i="1" s="1"/>
  <c r="H22" i="1"/>
  <c r="T22" i="1" s="1"/>
  <c r="Z22" i="1" s="1"/>
  <c r="I22" i="1"/>
  <c r="U22" i="1" s="1"/>
  <c r="AA22" i="1" s="1"/>
  <c r="J22" i="1"/>
  <c r="V22" i="1" s="1"/>
  <c r="AB22" i="1" s="1"/>
  <c r="K22" i="1"/>
  <c r="W22" i="1" s="1"/>
  <c r="AC22" i="1" s="1"/>
  <c r="G22" i="1"/>
  <c r="S22" i="1" s="1"/>
  <c r="Y22" i="1" s="1"/>
  <c r="B22" i="1"/>
  <c r="D22" i="1" s="1"/>
  <c r="E22" i="1" s="1"/>
  <c r="H18" i="1"/>
  <c r="T18" i="1" s="1"/>
  <c r="Z18" i="1" s="1"/>
  <c r="I18" i="1"/>
  <c r="U18" i="1" s="1"/>
  <c r="AA18" i="1" s="1"/>
  <c r="J18" i="1"/>
  <c r="V18" i="1" s="1"/>
  <c r="AB18" i="1" s="1"/>
  <c r="K18" i="1"/>
  <c r="W18" i="1" s="1"/>
  <c r="AC18" i="1" s="1"/>
  <c r="G18" i="1"/>
  <c r="S18" i="1" s="1"/>
  <c r="Y18" i="1" s="1"/>
  <c r="B18" i="1"/>
  <c r="H15" i="1"/>
  <c r="T15" i="1" s="1"/>
  <c r="Z15" i="1" s="1"/>
  <c r="I15" i="1"/>
  <c r="U15" i="1" s="1"/>
  <c r="AA15" i="1" s="1"/>
  <c r="J15" i="1"/>
  <c r="V15" i="1" s="1"/>
  <c r="AB15" i="1" s="1"/>
  <c r="K15" i="1"/>
  <c r="W15" i="1" s="1"/>
  <c r="AC15" i="1" s="1"/>
  <c r="G15" i="1"/>
  <c r="S15" i="1" s="1"/>
  <c r="Y15" i="1" s="1"/>
  <c r="B15" i="1"/>
  <c r="H10" i="1"/>
  <c r="T10" i="1" s="1"/>
  <c r="Z10" i="1" s="1"/>
  <c r="I10" i="1"/>
  <c r="U10" i="1" s="1"/>
  <c r="AA10" i="1" s="1"/>
  <c r="J10" i="1"/>
  <c r="V10" i="1" s="1"/>
  <c r="AB10" i="1" s="1"/>
  <c r="K10" i="1"/>
  <c r="W10" i="1" s="1"/>
  <c r="AC10" i="1" s="1"/>
  <c r="G10" i="1"/>
  <c r="S10" i="1" s="1"/>
  <c r="Y10" i="1" s="1"/>
  <c r="B10" i="1"/>
  <c r="E9" i="6"/>
  <c r="D7" i="6"/>
  <c r="E7" i="6" s="1"/>
  <c r="D8" i="6"/>
  <c r="E8" i="6" s="1"/>
  <c r="D9" i="6"/>
  <c r="D10" i="6"/>
  <c r="E10" i="6"/>
  <c r="D11" i="6"/>
  <c r="E11" i="6"/>
  <c r="D12" i="6"/>
  <c r="E12" i="6"/>
  <c r="D6" i="6"/>
  <c r="E6" i="6" s="1"/>
  <c r="E16" i="5"/>
  <c r="E30" i="5"/>
  <c r="D7" i="5"/>
  <c r="E7" i="5"/>
  <c r="D8" i="5"/>
  <c r="E8" i="5"/>
  <c r="D9" i="5"/>
  <c r="E9" i="5" s="1"/>
  <c r="D10" i="5"/>
  <c r="E10" i="5"/>
  <c r="D11" i="5"/>
  <c r="E11" i="5"/>
  <c r="D12" i="5"/>
  <c r="E12" i="5"/>
  <c r="D14" i="5"/>
  <c r="E14" i="5" s="1"/>
  <c r="D15" i="5"/>
  <c r="E15" i="5"/>
  <c r="D16" i="5"/>
  <c r="D18" i="5"/>
  <c r="E18" i="5" s="1"/>
  <c r="D19" i="5"/>
  <c r="E19" i="5" s="1"/>
  <c r="D21" i="5"/>
  <c r="E21" i="5" s="1"/>
  <c r="D22" i="5"/>
  <c r="E22" i="5" s="1"/>
  <c r="D23" i="5"/>
  <c r="E23" i="5" s="1"/>
  <c r="D25" i="5"/>
  <c r="E25" i="5" s="1"/>
  <c r="D26" i="5"/>
  <c r="E26" i="5" s="1"/>
  <c r="D27" i="5"/>
  <c r="E27" i="5" s="1"/>
  <c r="D28" i="5"/>
  <c r="E28" i="5"/>
  <c r="D29" i="5"/>
  <c r="E29" i="5" s="1"/>
  <c r="D30" i="5"/>
  <c r="D32" i="5"/>
  <c r="E32" i="5"/>
  <c r="D33" i="5"/>
  <c r="E33" i="5" s="1"/>
  <c r="D34" i="5"/>
  <c r="E34" i="5"/>
  <c r="D35" i="5"/>
  <c r="E35" i="5"/>
  <c r="D36" i="5"/>
  <c r="E36" i="5"/>
  <c r="D38" i="5"/>
  <c r="E38" i="5" s="1"/>
  <c r="D6" i="5"/>
  <c r="E6" i="5"/>
  <c r="D49" i="4"/>
  <c r="E49" i="4"/>
  <c r="D7" i="4"/>
  <c r="E7" i="4"/>
  <c r="D8" i="4"/>
  <c r="E8" i="4" s="1"/>
  <c r="D10" i="4"/>
  <c r="E10" i="4"/>
  <c r="D11" i="4"/>
  <c r="E11" i="4"/>
  <c r="D12" i="4"/>
  <c r="E12" i="4"/>
  <c r="D13" i="4"/>
  <c r="E13" i="4" s="1"/>
  <c r="D15" i="4"/>
  <c r="E15" i="4"/>
  <c r="D16" i="4"/>
  <c r="E16" i="4"/>
  <c r="D17" i="4"/>
  <c r="E17" i="4"/>
  <c r="D18" i="4"/>
  <c r="E18" i="4" s="1"/>
  <c r="D19" i="4"/>
  <c r="E19" i="4"/>
  <c r="D21" i="4"/>
  <c r="E21" i="4"/>
  <c r="D22" i="4"/>
  <c r="E22" i="4"/>
  <c r="D23" i="4"/>
  <c r="E23" i="4" s="1"/>
  <c r="D24" i="4"/>
  <c r="E24" i="4"/>
  <c r="D25" i="4"/>
  <c r="E25" i="4"/>
  <c r="D27" i="4"/>
  <c r="E27" i="4"/>
  <c r="D28" i="4"/>
  <c r="E28" i="4" s="1"/>
  <c r="D30" i="4"/>
  <c r="E30" i="4"/>
  <c r="D31" i="4"/>
  <c r="E31" i="4"/>
  <c r="D32" i="4"/>
  <c r="E32" i="4"/>
  <c r="D33" i="4"/>
  <c r="E33" i="4" s="1"/>
  <c r="D34" i="4"/>
  <c r="E34" i="4"/>
  <c r="D36" i="4"/>
  <c r="E36" i="4"/>
  <c r="D37" i="4"/>
  <c r="E37" i="4"/>
  <c r="D38" i="4"/>
  <c r="E38" i="4" s="1"/>
  <c r="D39" i="4"/>
  <c r="E39" i="4"/>
  <c r="D40" i="4"/>
  <c r="E40" i="4"/>
  <c r="D42" i="4"/>
  <c r="E42" i="4"/>
  <c r="D43" i="4"/>
  <c r="E43" i="4" s="1"/>
  <c r="D44" i="4"/>
  <c r="E44" i="4"/>
  <c r="D45" i="4"/>
  <c r="E45" i="4"/>
  <c r="D46" i="4"/>
  <c r="E46" i="4"/>
  <c r="D47" i="4"/>
  <c r="E47" i="4" s="1"/>
  <c r="D6" i="4"/>
  <c r="E6" i="4"/>
  <c r="D7" i="3"/>
  <c r="E7" i="3"/>
  <c r="D8" i="3"/>
  <c r="E8" i="3"/>
  <c r="D9" i="3"/>
  <c r="E9" i="3" s="1"/>
  <c r="D11" i="3"/>
  <c r="E11" i="3"/>
  <c r="D12" i="3"/>
  <c r="E12" i="3" s="1"/>
  <c r="D14" i="3"/>
  <c r="E14" i="3"/>
  <c r="D15" i="3"/>
  <c r="E15" i="3" s="1"/>
  <c r="D16" i="3"/>
  <c r="E16" i="3"/>
  <c r="D17" i="3"/>
  <c r="E17" i="3"/>
  <c r="D19" i="3"/>
  <c r="E19" i="3"/>
  <c r="D20" i="3"/>
  <c r="E20" i="3" s="1"/>
  <c r="D22" i="3"/>
  <c r="E22" i="3"/>
  <c r="D23" i="3"/>
  <c r="E23" i="3"/>
  <c r="D24" i="3"/>
  <c r="E24" i="3"/>
  <c r="D26" i="3"/>
  <c r="E26" i="3" s="1"/>
  <c r="D27" i="3"/>
  <c r="E27" i="3"/>
  <c r="D29" i="3"/>
  <c r="E29" i="3"/>
  <c r="D30" i="3"/>
  <c r="E30" i="3"/>
  <c r="D31" i="3"/>
  <c r="E31" i="3" s="1"/>
  <c r="D35" i="3"/>
  <c r="E35" i="3"/>
  <c r="D36" i="3"/>
  <c r="E36" i="3"/>
  <c r="D37" i="3"/>
  <c r="E37" i="3"/>
  <c r="D38" i="3"/>
  <c r="E38" i="3" s="1"/>
  <c r="D39" i="3"/>
  <c r="E39" i="3"/>
  <c r="D41" i="3"/>
  <c r="E41" i="3"/>
  <c r="D6" i="3"/>
  <c r="E6" i="3"/>
  <c r="D7" i="2"/>
  <c r="E7" i="2" s="1"/>
  <c r="D8" i="2"/>
  <c r="E8" i="2"/>
  <c r="D9" i="2"/>
  <c r="E9" i="2"/>
  <c r="D11" i="2"/>
  <c r="E11" i="2"/>
  <c r="D12" i="2"/>
  <c r="E12" i="2" s="1"/>
  <c r="D13" i="2"/>
  <c r="E13" i="2"/>
  <c r="D15" i="2"/>
  <c r="E15" i="2"/>
  <c r="D16" i="2"/>
  <c r="E16" i="2"/>
  <c r="D17" i="2"/>
  <c r="E17" i="2" s="1"/>
  <c r="D18" i="2"/>
  <c r="E18" i="2"/>
  <c r="D20" i="2"/>
  <c r="E20" i="2"/>
  <c r="D21" i="2"/>
  <c r="E21" i="2"/>
  <c r="D23" i="2"/>
  <c r="E23" i="2" s="1"/>
  <c r="D24" i="2"/>
  <c r="E24" i="2"/>
  <c r="D25" i="2"/>
  <c r="E25" i="2"/>
  <c r="D26" i="2"/>
  <c r="E26" i="2"/>
  <c r="D28" i="2"/>
  <c r="E28" i="2" s="1"/>
  <c r="D29" i="2"/>
  <c r="E29" i="2"/>
  <c r="D31" i="2"/>
  <c r="E31" i="2"/>
  <c r="D32" i="2"/>
  <c r="E32" i="2"/>
  <c r="D33" i="2"/>
  <c r="E33" i="2" s="1"/>
  <c r="D34" i="2"/>
  <c r="E34" i="2"/>
  <c r="D36" i="2"/>
  <c r="E36" i="2"/>
  <c r="D37" i="2"/>
  <c r="E37" i="2"/>
  <c r="D39" i="2"/>
  <c r="D42" i="2"/>
  <c r="E42" i="2"/>
  <c r="D43" i="2"/>
  <c r="E43" i="2"/>
  <c r="D44" i="2"/>
  <c r="E44" i="2"/>
  <c r="D6" i="2"/>
  <c r="E6" i="2" s="1"/>
  <c r="D7" i="1"/>
  <c r="E7" i="1"/>
  <c r="D8" i="1"/>
  <c r="E8" i="1"/>
  <c r="D9" i="1"/>
  <c r="E9" i="1" s="1"/>
  <c r="D11" i="1"/>
  <c r="E11" i="1" s="1"/>
  <c r="D12" i="1"/>
  <c r="E12" i="1" s="1"/>
  <c r="D13" i="1"/>
  <c r="E13" i="1" s="1"/>
  <c r="D14" i="1"/>
  <c r="E14" i="1" s="1"/>
  <c r="D16" i="1"/>
  <c r="E16" i="1" s="1"/>
  <c r="D17" i="1"/>
  <c r="E17" i="1" s="1"/>
  <c r="D19" i="1"/>
  <c r="E19" i="1" s="1"/>
  <c r="D20" i="1"/>
  <c r="E20" i="1" s="1"/>
  <c r="D21" i="1"/>
  <c r="E21" i="1"/>
  <c r="D23" i="1"/>
  <c r="E23" i="1" s="1"/>
  <c r="D24" i="1"/>
  <c r="E24" i="1"/>
  <c r="D25" i="1"/>
  <c r="E25" i="1" s="1"/>
  <c r="D27" i="1"/>
  <c r="E27" i="1" s="1"/>
  <c r="D28" i="1"/>
  <c r="E28" i="1" s="1"/>
  <c r="D29" i="1"/>
  <c r="E29" i="1"/>
  <c r="D31" i="1"/>
  <c r="E31" i="1" s="1"/>
  <c r="D32" i="1"/>
  <c r="E32" i="1" s="1"/>
  <c r="D34" i="1"/>
  <c r="E34" i="1" s="1"/>
  <c r="D35" i="1"/>
  <c r="E35" i="1" s="1"/>
  <c r="D37" i="1"/>
  <c r="E37" i="1"/>
  <c r="D38" i="1"/>
  <c r="E38" i="1"/>
  <c r="D39" i="1"/>
  <c r="E39" i="1" s="1"/>
  <c r="D41" i="1"/>
  <c r="E41" i="1"/>
  <c r="D42" i="1"/>
  <c r="E42" i="1"/>
  <c r="D44" i="1"/>
  <c r="E44" i="1" s="1"/>
  <c r="D45" i="1"/>
  <c r="E45" i="1" s="1"/>
  <c r="D46" i="1"/>
  <c r="E46" i="1" s="1"/>
  <c r="D48" i="1"/>
  <c r="E48" i="1" s="1"/>
  <c r="D49" i="1"/>
  <c r="E49" i="1" s="1"/>
  <c r="D50" i="1"/>
  <c r="E50" i="1" s="1"/>
  <c r="D51" i="1"/>
  <c r="E51" i="1" s="1"/>
  <c r="D52" i="1"/>
  <c r="E52" i="1" s="1"/>
  <c r="D54" i="1"/>
  <c r="E54" i="1" s="1"/>
  <c r="D55" i="1"/>
  <c r="E55" i="1" s="1"/>
  <c r="D56" i="1"/>
  <c r="E56" i="1" s="1"/>
  <c r="D58" i="1"/>
  <c r="E58" i="1" s="1"/>
  <c r="D59" i="1"/>
  <c r="E59" i="1"/>
  <c r="D60" i="1"/>
  <c r="E60" i="1"/>
  <c r="D62" i="1"/>
  <c r="E62" i="1" s="1"/>
  <c r="D6" i="1"/>
  <c r="E6" i="1"/>
  <c r="C13" i="6"/>
  <c r="C37" i="5"/>
  <c r="C34" i="5"/>
  <c r="C31" i="5"/>
  <c r="C27" i="5"/>
  <c r="C24" i="5"/>
  <c r="D24" i="5" s="1"/>
  <c r="E24" i="5" s="1"/>
  <c r="C20" i="5"/>
  <c r="C17" i="5"/>
  <c r="C13" i="5"/>
  <c r="C41" i="4"/>
  <c r="C35" i="4"/>
  <c r="C29" i="4"/>
  <c r="C26" i="4"/>
  <c r="C14" i="4"/>
  <c r="C9" i="4"/>
  <c r="D9" i="4" s="1"/>
  <c r="E9" i="4" s="1"/>
  <c r="C28" i="3"/>
  <c r="D28" i="3" s="1"/>
  <c r="E28" i="3" s="1"/>
  <c r="C25" i="3"/>
  <c r="C21" i="3"/>
  <c r="D21" i="3" s="1"/>
  <c r="E21" i="3" s="1"/>
  <c r="C18" i="3"/>
  <c r="D18" i="3"/>
  <c r="E18" i="3" s="1"/>
  <c r="C13" i="3"/>
  <c r="C10" i="3"/>
  <c r="C45" i="2"/>
  <c r="C38" i="2"/>
  <c r="C35" i="2"/>
  <c r="C30" i="2"/>
  <c r="C27" i="2"/>
  <c r="C22" i="2"/>
  <c r="C19" i="2"/>
  <c r="C10" i="2"/>
  <c r="C61" i="1"/>
  <c r="C57" i="1"/>
  <c r="C53" i="1"/>
  <c r="C47" i="1"/>
  <c r="C43" i="1"/>
  <c r="C40" i="1"/>
  <c r="C36" i="1"/>
  <c r="C33" i="1"/>
  <c r="D33" i="1" s="1"/>
  <c r="E33" i="1" s="1"/>
  <c r="C30" i="1"/>
  <c r="D30" i="1" s="1"/>
  <c r="E30" i="1" s="1"/>
  <c r="C26" i="1"/>
  <c r="C22" i="1"/>
  <c r="C18" i="1"/>
  <c r="C15" i="1"/>
  <c r="D15" i="1" s="1"/>
  <c r="E15" i="1" s="1"/>
  <c r="C10" i="1"/>
  <c r="D10" i="1"/>
  <c r="E10" i="1" s="1"/>
  <c r="D10" i="3"/>
  <c r="E10" i="3" s="1"/>
  <c r="D27" i="2"/>
  <c r="E27" i="2" s="1"/>
  <c r="D19" i="2"/>
  <c r="E19" i="2" s="1"/>
  <c r="D14" i="2"/>
  <c r="E14" i="2" s="1"/>
  <c r="D35" i="2"/>
  <c r="E35" i="2" s="1"/>
  <c r="D22" i="2"/>
  <c r="E22" i="2" s="1"/>
  <c r="D10" i="2"/>
  <c r="E10" i="2" s="1"/>
  <c r="D38" i="2"/>
  <c r="E38" i="2" s="1"/>
  <c r="D48" i="4"/>
  <c r="E48" i="4"/>
  <c r="D29" i="4"/>
  <c r="E29" i="4" s="1"/>
  <c r="D35" i="4"/>
  <c r="E35" i="4" s="1"/>
  <c r="D14" i="4"/>
  <c r="E14" i="4" s="1"/>
  <c r="D37" i="5" l="1"/>
  <c r="E37" i="5" s="1"/>
  <c r="D33" i="3"/>
  <c r="E33" i="3" s="1"/>
  <c r="D13" i="3"/>
  <c r="E13" i="3" s="1"/>
  <c r="D41" i="2"/>
  <c r="E41" i="2" s="1"/>
  <c r="D53" i="1"/>
  <c r="E53" i="1" s="1"/>
  <c r="D18" i="1"/>
  <c r="E18" i="1" s="1"/>
  <c r="D47" i="1"/>
  <c r="E47" i="1" s="1"/>
  <c r="D43" i="1"/>
  <c r="E43" i="1" s="1"/>
  <c r="D61" i="1"/>
  <c r="E61" i="1" s="1"/>
  <c r="D36" i="1"/>
  <c r="E36" i="1" s="1"/>
  <c r="E39" i="2"/>
</calcChain>
</file>

<file path=xl/sharedStrings.xml><?xml version="1.0" encoding="utf-8"?>
<sst xmlns="http://schemas.openxmlformats.org/spreadsheetml/2006/main" count="496" uniqueCount="243">
  <si>
    <t>Darke County</t>
  </si>
  <si>
    <t>Source: U.S. Department of Commerce, Bureau of Census</t>
  </si>
  <si>
    <t>Area Name</t>
  </si>
  <si>
    <t>Total Population 2010</t>
  </si>
  <si>
    <t>% Change</t>
  </si>
  <si>
    <t>Population Change</t>
  </si>
  <si>
    <t>Adams Township</t>
  </si>
  <si>
    <t>Bradford Village (part)</t>
  </si>
  <si>
    <t>Gettysburg Village</t>
  </si>
  <si>
    <t>Remainder of Adams Township</t>
  </si>
  <si>
    <t>Allen Township</t>
  </si>
  <si>
    <t>Burkettsville Village (part)</t>
  </si>
  <si>
    <t>New Weston Village</t>
  </si>
  <si>
    <t>Rossburg Village</t>
  </si>
  <si>
    <t>Remainder of Allen Township</t>
  </si>
  <si>
    <t>Brown Township</t>
  </si>
  <si>
    <t>Ansonia Village</t>
  </si>
  <si>
    <t>Remainder of Brown Township</t>
  </si>
  <si>
    <t>Butler Township</t>
  </si>
  <si>
    <t>Castine Village</t>
  </si>
  <si>
    <t>New Madison Village (part)</t>
  </si>
  <si>
    <t>Remainder of Butler Township</t>
  </si>
  <si>
    <t>Franklin Township</t>
  </si>
  <si>
    <t>Greenville Township</t>
  </si>
  <si>
    <t>Greenville City</t>
  </si>
  <si>
    <t>Remainder of Greenville Township</t>
  </si>
  <si>
    <t>Harrison Township</t>
  </si>
  <si>
    <t>Hollansburg Village</t>
  </si>
  <si>
    <t>Remainder of Harrison Township</t>
  </si>
  <si>
    <t>Jackson Township</t>
  </si>
  <si>
    <t>Union City Village</t>
  </si>
  <si>
    <t>Remainder of Jackson Township</t>
  </si>
  <si>
    <t>Liberty Township</t>
  </si>
  <si>
    <t>Palestine Village</t>
  </si>
  <si>
    <t>Remainder of Liberty Township</t>
  </si>
  <si>
    <t>Mississinawa Township</t>
  </si>
  <si>
    <t>Monroe Township</t>
  </si>
  <si>
    <t>Pitsburg Village</t>
  </si>
  <si>
    <t>Remainder of Monroe Township</t>
  </si>
  <si>
    <t>Neave Township</t>
  </si>
  <si>
    <t>Wayne Lakes Village</t>
  </si>
  <si>
    <t>Remainder of Neave Township</t>
  </si>
  <si>
    <t>Patterson Township</t>
  </si>
  <si>
    <t>Osgood Village</t>
  </si>
  <si>
    <t>Yorkshire Village</t>
  </si>
  <si>
    <t>Remainder of Patterson Township</t>
  </si>
  <si>
    <t>Richland Township</t>
  </si>
  <si>
    <t>Twin Township</t>
  </si>
  <si>
    <t>Arcanum Village</t>
  </si>
  <si>
    <t>Gordon Village</t>
  </si>
  <si>
    <t>Ithaca Village</t>
  </si>
  <si>
    <t>Remainder of Twin Township</t>
  </si>
  <si>
    <t>Van Buren Township</t>
  </si>
  <si>
    <t>Wabash Township</t>
  </si>
  <si>
    <t>North Star Village</t>
  </si>
  <si>
    <t>Remainder of Wabash Township</t>
  </si>
  <si>
    <t>Washington Township</t>
  </si>
  <si>
    <t>Wayne Township</t>
  </si>
  <si>
    <t>Versailles Village</t>
  </si>
  <si>
    <t>Remainder of Wayne Township</t>
  </si>
  <si>
    <t>York Township</t>
  </si>
  <si>
    <t>Greene County</t>
  </si>
  <si>
    <t>Bath Township</t>
  </si>
  <si>
    <t>Fairborn City (part)</t>
  </si>
  <si>
    <t>Wright-Patterson AFB CDP (part)</t>
  </si>
  <si>
    <t>Remainder of Bath Township</t>
  </si>
  <si>
    <t>Beavercreek Township</t>
  </si>
  <si>
    <t>Remainder of Beavercreek Township</t>
  </si>
  <si>
    <t>Bellbrook City</t>
  </si>
  <si>
    <t>Caesarscreek Township</t>
  </si>
  <si>
    <t>Cedarville Township</t>
  </si>
  <si>
    <t>Cedarville Village</t>
  </si>
  <si>
    <t>Remainder of Cedarville Township</t>
  </si>
  <si>
    <t>Jefferson Township</t>
  </si>
  <si>
    <t>Bowersville Village</t>
  </si>
  <si>
    <t>Remainder of Jefferson Township</t>
  </si>
  <si>
    <t>Kettering City (part)</t>
  </si>
  <si>
    <t>Miami Township</t>
  </si>
  <si>
    <t>Clifton Village (part)</t>
  </si>
  <si>
    <t>Yellow Springs Village</t>
  </si>
  <si>
    <t>Remainder of Miami Township</t>
  </si>
  <si>
    <t>New Jasper Township</t>
  </si>
  <si>
    <t>Shawnee Hills CDP (part)</t>
  </si>
  <si>
    <t>Remainder of New Jasper Township</t>
  </si>
  <si>
    <t>Ross Township</t>
  </si>
  <si>
    <t>Jamestown Village (part)</t>
  </si>
  <si>
    <t>Silvercreek Township</t>
  </si>
  <si>
    <t>Remainder of Silvercreek Township</t>
  </si>
  <si>
    <t>Sugarcreek Township</t>
  </si>
  <si>
    <t>Xenia City</t>
  </si>
  <si>
    <t>Xenia Township</t>
  </si>
  <si>
    <t>Wilberforce CDP</t>
  </si>
  <si>
    <t>Remainder of Xenia Township</t>
  </si>
  <si>
    <t>Beavercreek City</t>
  </si>
  <si>
    <t>Spring Valley Township</t>
  </si>
  <si>
    <t>Spring Valley Village</t>
  </si>
  <si>
    <t>Remainder of Spring Valley Township</t>
  </si>
  <si>
    <t>Miami County</t>
  </si>
  <si>
    <t>Bethel Township</t>
  </si>
  <si>
    <t>Fletcher Village</t>
  </si>
  <si>
    <t>Concord Township</t>
  </si>
  <si>
    <t>Remainder of Concord Township</t>
  </si>
  <si>
    <t>Elizabeth Township</t>
  </si>
  <si>
    <t>Huber Heights (part)</t>
  </si>
  <si>
    <t>Lostcreek Township</t>
  </si>
  <si>
    <t>Casstown Village</t>
  </si>
  <si>
    <t>Remainder of Lostcreek Township</t>
  </si>
  <si>
    <t>Tipp City City</t>
  </si>
  <si>
    <t>Newberry Township</t>
  </si>
  <si>
    <t>Covington Village</t>
  </si>
  <si>
    <t>Remainder of Newberry Township</t>
  </si>
  <si>
    <t>Newton Township</t>
  </si>
  <si>
    <t>Pleasant Hill Village</t>
  </si>
  <si>
    <t>Remainder of Newton Township</t>
  </si>
  <si>
    <t>Piqua City</t>
  </si>
  <si>
    <t>Springcreek Township</t>
  </si>
  <si>
    <t>Staunton Township</t>
  </si>
  <si>
    <t>Union Township</t>
  </si>
  <si>
    <t>Laura Village</t>
  </si>
  <si>
    <t>Ludlow Falls Village</t>
  </si>
  <si>
    <t>Potsdam Village</t>
  </si>
  <si>
    <t>Union City (part)</t>
  </si>
  <si>
    <t>West Milton Village</t>
  </si>
  <si>
    <t>Remainder of Union Township</t>
  </si>
  <si>
    <t>Montgomery County</t>
  </si>
  <si>
    <t>Clay Township</t>
  </si>
  <si>
    <t>Brookville City (part)</t>
  </si>
  <si>
    <t>Phillipsburg Village</t>
  </si>
  <si>
    <t>Verona Village (part)</t>
  </si>
  <si>
    <t>Remainder of Clay Township</t>
  </si>
  <si>
    <t>Clayton City</t>
  </si>
  <si>
    <t>Dayton City</t>
  </si>
  <si>
    <t>Englewood City</t>
  </si>
  <si>
    <t>German Township</t>
  </si>
  <si>
    <t>Carlisle Village (part)</t>
  </si>
  <si>
    <t>Remainder of German Township</t>
  </si>
  <si>
    <t>Huber Heights City (part)</t>
  </si>
  <si>
    <t>Farmersville Village</t>
  </si>
  <si>
    <t>New Lebanon Village (part)</t>
  </si>
  <si>
    <t>Drexel CDP</t>
  </si>
  <si>
    <t>Miamisburg City</t>
  </si>
  <si>
    <t>Springboro City (part)</t>
  </si>
  <si>
    <t>Moraine City</t>
  </si>
  <si>
    <t>Oakwood City</t>
  </si>
  <si>
    <t>Perry Township</t>
  </si>
  <si>
    <t>Remainder of Perry Township</t>
  </si>
  <si>
    <t>Vandalia City</t>
  </si>
  <si>
    <t>Remainder of Washington Township</t>
  </si>
  <si>
    <t>West Carrollton City</t>
  </si>
  <si>
    <t>Riverside City</t>
  </si>
  <si>
    <t>Trotwood City</t>
  </si>
  <si>
    <t>Preble County</t>
  </si>
  <si>
    <t>Dixon Township</t>
  </si>
  <si>
    <t>Eaton City</t>
  </si>
  <si>
    <t>Gasper Township</t>
  </si>
  <si>
    <t>Gratis Township</t>
  </si>
  <si>
    <t>Gratis Village</t>
  </si>
  <si>
    <t>West Elkton Village</t>
  </si>
  <si>
    <t>Remainder of Gratis Township</t>
  </si>
  <si>
    <t>Lewisburg Village</t>
  </si>
  <si>
    <t>Israel Township</t>
  </si>
  <si>
    <t>College Corner Village (part)</t>
  </si>
  <si>
    <t>Remainder of Israel Township</t>
  </si>
  <si>
    <t>New Paris Village</t>
  </si>
  <si>
    <t>Lanier Township</t>
  </si>
  <si>
    <t>West Alexandria Village (part)</t>
  </si>
  <si>
    <t>Remainder of Lanier Township</t>
  </si>
  <si>
    <t>Eldorado Village</t>
  </si>
  <si>
    <t>West Manchester Village</t>
  </si>
  <si>
    <t>Somers Township</t>
  </si>
  <si>
    <t>Camden Village</t>
  </si>
  <si>
    <t>Remainder of Somers Township</t>
  </si>
  <si>
    <t>Twin township</t>
  </si>
  <si>
    <t>Warren County</t>
  </si>
  <si>
    <t>Springboro City (Warren County part)</t>
  </si>
  <si>
    <t>Springboro City (Total)</t>
  </si>
  <si>
    <t>Franklin City</t>
  </si>
  <si>
    <t>Union City (part)/Union City township</t>
  </si>
  <si>
    <t>Hunter CDP</t>
  </si>
  <si>
    <t>Middletown (part)</t>
  </si>
  <si>
    <t>Remainder of Franklin Township</t>
  </si>
  <si>
    <t>Carlisle City (part)</t>
  </si>
  <si>
    <t>Total Population 2020</t>
  </si>
  <si>
    <t>Germantown City</t>
  </si>
  <si>
    <t>Centerville City (part)</t>
  </si>
  <si>
    <t>Remainder of Sugarcreek Township</t>
  </si>
  <si>
    <t>Troy City (part)</t>
  </si>
  <si>
    <t>Remainder of Staunton Township</t>
  </si>
  <si>
    <t>NA</t>
  </si>
  <si>
    <t>Shelby County</t>
  </si>
  <si>
    <t>Clinton Township</t>
  </si>
  <si>
    <t>Sidney City (part)</t>
  </si>
  <si>
    <t>Remainder of Clinton Township</t>
  </si>
  <si>
    <t>Cynthian Township</t>
  </si>
  <si>
    <t>Newport CDP</t>
  </si>
  <si>
    <t>Remainder of Cynthian Township</t>
  </si>
  <si>
    <t>Dinsmore Township</t>
  </si>
  <si>
    <t>Anna Village (part)</t>
  </si>
  <si>
    <t>Botkins Village</t>
  </si>
  <si>
    <t>Remainder of Dinsmore Township</t>
  </si>
  <si>
    <t>Green Township</t>
  </si>
  <si>
    <t>Jackson Center Village</t>
  </si>
  <si>
    <t>Loramie Township</t>
  </si>
  <si>
    <t>Russia Village</t>
  </si>
  <si>
    <t>Remainder of Loramie Township</t>
  </si>
  <si>
    <t>McLean Township</t>
  </si>
  <si>
    <t>Fort Loramie Village</t>
  </si>
  <si>
    <t>Remainder of McLean Township</t>
  </si>
  <si>
    <t>Orange Township</t>
  </si>
  <si>
    <t>Salem Township</t>
  </si>
  <si>
    <t>Port Jefferson Village</t>
  </si>
  <si>
    <t>Remainder of Salem Township</t>
  </si>
  <si>
    <t>Turtle Creek Township</t>
  </si>
  <si>
    <t>Remainder of Turtle Creek Township</t>
  </si>
  <si>
    <t>Kettlersville Village</t>
  </si>
  <si>
    <t>Remainder of Van Buren Township</t>
  </si>
  <si>
    <t>Lockington Village</t>
  </si>
  <si>
    <t>-</t>
  </si>
  <si>
    <t>2020 Ages 0-9</t>
  </si>
  <si>
    <t>2020 Ages 10-17</t>
  </si>
  <si>
    <t>2020 Ages 18-24</t>
  </si>
  <si>
    <t>2020 Ages 25-44</t>
  </si>
  <si>
    <t>2020 Ages 45-64</t>
  </si>
  <si>
    <t>2020 Ages 65+</t>
  </si>
  <si>
    <t>2010 Ages 0-9</t>
  </si>
  <si>
    <t>2010 Ages 10-17</t>
  </si>
  <si>
    <t>2010 Ages 18-24</t>
  </si>
  <si>
    <t>2010 Ages 25-44</t>
  </si>
  <si>
    <t>2010 Ages 45-64</t>
  </si>
  <si>
    <t>2010 Ages 65+</t>
  </si>
  <si>
    <t>Change Ages 0-9</t>
  </si>
  <si>
    <t>Change Ages 10-17</t>
  </si>
  <si>
    <t>Change Ages 18-24</t>
  </si>
  <si>
    <t>Change Ages 25-44</t>
  </si>
  <si>
    <t>Change Ages 45-64</t>
  </si>
  <si>
    <t>Change Ages 65+</t>
  </si>
  <si>
    <t>% Change Ages 0-9</t>
  </si>
  <si>
    <t>%Change Ages 10-17</t>
  </si>
  <si>
    <t>% Change Ages 18-24</t>
  </si>
  <si>
    <t>% Change Ages 25-44</t>
  </si>
  <si>
    <t>% Change Ages 45-64</t>
  </si>
  <si>
    <t>% Change Ages 65+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</si>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</sst>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164" fontId="1" fillId="0" borderId="18" xfId="1" applyNumberFormat="1" applyFont="1" applyBorder="1"/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9" fontId="1" fillId="0" borderId="22" xfId="2" applyFont="1" applyBorder="1"/>
    <xf numFmtId="9" fontId="1" fillId="0" borderId="23" xfId="2" applyFont="1" applyBorder="1"/>
    <xf numFmtId="9" fontId="1" fillId="0" borderId="24" xfId="2" applyFont="1" applyBorder="1"/>
    <xf numFmtId="9" fontId="1" fillId="0" borderId="25" xfId="2" applyFont="1" applyBorder="1"/>
    <xf numFmtId="9" fontId="1" fillId="0" borderId="26" xfId="2" applyFont="1" applyBorder="1"/>
    <xf numFmtId="9" fontId="1" fillId="0" borderId="27" xfId="2" applyFont="1" applyBorder="1"/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0" borderId="30" xfId="0" applyBorder="1" applyAlignment="1">
      <alignment horizontal="left" indent="1"/>
    </xf>
    <xf numFmtId="164" fontId="1" fillId="0" borderId="31" xfId="1" applyNumberFormat="1" applyFont="1" applyBorder="1"/>
    <xf numFmtId="164" fontId="1" fillId="0" borderId="32" xfId="1" applyNumberFormat="1" applyFont="1" applyBorder="1"/>
    <xf numFmtId="164" fontId="1" fillId="0" borderId="33" xfId="1" applyNumberFormat="1" applyFont="1" applyBorder="1"/>
    <xf numFmtId="164" fontId="1" fillId="0" borderId="34" xfId="1" applyNumberFormat="1" applyFont="1" applyBorder="1"/>
    <xf numFmtId="0" fontId="0" fillId="0" borderId="35" xfId="0" applyBorder="1" applyAlignment="1">
      <alignment horizontal="left" indent="1"/>
    </xf>
    <xf numFmtId="0" fontId="0" fillId="0" borderId="5" xfId="0" applyBorder="1" applyAlignment="1">
      <alignment horizontal="left"/>
    </xf>
    <xf numFmtId="9" fontId="1" fillId="0" borderId="36" xfId="2" applyFont="1" applyBorder="1"/>
    <xf numFmtId="9" fontId="1" fillId="0" borderId="37" xfId="2" applyFont="1" applyBorder="1"/>
    <xf numFmtId="0" fontId="0" fillId="0" borderId="3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9" xfId="0" applyBorder="1"/>
    <xf numFmtId="164" fontId="1" fillId="0" borderId="40" xfId="1" applyNumberFormat="1" applyFont="1" applyBorder="1"/>
    <xf numFmtId="9" fontId="1" fillId="0" borderId="41" xfId="2" applyFont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164" fontId="1" fillId="0" borderId="33" xfId="1" applyNumberFormat="1" applyFont="1" applyBorder="1"/>
    <xf numFmtId="164" fontId="1" fillId="0" borderId="34" xfId="1" applyNumberFormat="1" applyFont="1" applyBorder="1"/>
    <xf numFmtId="164" fontId="1" fillId="0" borderId="18" xfId="1" applyNumberFormat="1" applyFont="1" applyBorder="1"/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164" fontId="1" fillId="0" borderId="42" xfId="1" applyNumberFormat="1" applyFont="1" applyBorder="1"/>
    <xf numFmtId="164" fontId="1" fillId="0" borderId="5" xfId="1" applyNumberFormat="1" applyFont="1" applyBorder="1"/>
    <xf numFmtId="164" fontId="1" fillId="0" borderId="44" xfId="1" applyNumberFormat="1" applyFont="1" applyBorder="1"/>
    <xf numFmtId="0" fontId="0" fillId="0" borderId="28" xfId="0" applyFill="1" applyBorder="1" applyAlignment="1">
      <alignment horizontal="left" indent="1"/>
    </xf>
    <xf numFmtId="164" fontId="1" fillId="0" borderId="45" xfId="1" applyNumberFormat="1" applyFont="1" applyBorder="1"/>
    <xf numFmtId="0" fontId="0" fillId="0" borderId="46" xfId="0" applyBorder="1"/>
    <xf numFmtId="164" fontId="1" fillId="0" borderId="47" xfId="1" applyNumberFormat="1" applyFont="1" applyBorder="1"/>
    <xf numFmtId="9" fontId="1" fillId="0" borderId="48" xfId="2" applyFont="1" applyBorder="1"/>
    <xf numFmtId="164" fontId="0" fillId="0" borderId="15" xfId="0" applyNumberFormat="1" applyBorder="1"/>
    <xf numFmtId="164" fontId="0" fillId="0" borderId="32" xfId="0" applyNumberFormat="1" applyBorder="1"/>
    <xf numFmtId="164" fontId="0" fillId="0" borderId="0" xfId="0" applyNumberFormat="1"/>
    <xf numFmtId="164" fontId="1" fillId="0" borderId="15" xfId="1" applyNumberFormat="1" applyFont="1" applyBorder="1" applyAlignment="1">
      <alignment horizontal="right" indent="1"/>
    </xf>
    <xf numFmtId="0" fontId="0" fillId="0" borderId="8" xfId="0" applyFill="1" applyBorder="1" applyAlignment="1">
      <alignment horizontal="left" indent="1"/>
    </xf>
    <xf numFmtId="0" fontId="0" fillId="0" borderId="2" xfId="0" applyFill="1" applyBorder="1"/>
    <xf numFmtId="0" fontId="0" fillId="0" borderId="35" xfId="0" applyFill="1" applyBorder="1" applyAlignment="1">
      <alignment horizontal="left" indent="1"/>
    </xf>
    <xf numFmtId="0" fontId="0" fillId="0" borderId="30" xfId="0" applyFill="1" applyBorder="1" applyAlignment="1">
      <alignment horizontal="left" indent="1"/>
    </xf>
    <xf numFmtId="0" fontId="0" fillId="0" borderId="0" xfId="0" applyFill="1"/>
    <xf numFmtId="9" fontId="1" fillId="0" borderId="24" xfId="2" applyFont="1" applyBorder="1"/>
    <xf numFmtId="9" fontId="1" fillId="0" borderId="37" xfId="2" applyFont="1" applyBorder="1"/>
    <xf numFmtId="10" fontId="1" fillId="0" borderId="0" xfId="2" applyNumberFormat="1" applyFont="1"/>
    <xf numFmtId="165" fontId="1" fillId="0" borderId="0" xfId="2" applyNumberFormat="1" applyFont="1"/>
    <xf numFmtId="164" fontId="1" fillId="0" borderId="49" xfId="1" applyNumberFormat="1" applyFont="1" applyBorder="1"/>
    <xf numFmtId="164" fontId="1" fillId="0" borderId="50" xfId="1" applyNumberFormat="1" applyFont="1" applyBorder="1"/>
    <xf numFmtId="164" fontId="1" fillId="0" borderId="51" xfId="1" applyNumberFormat="1" applyFont="1" applyBorder="1"/>
    <xf numFmtId="164" fontId="0" fillId="0" borderId="52" xfId="0" applyNumberFormat="1" applyBorder="1"/>
    <xf numFmtId="164" fontId="1" fillId="0" borderId="10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indent="1"/>
    </xf>
    <xf numFmtId="164" fontId="1" fillId="0" borderId="8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" fillId="0" borderId="8" xfId="1" applyNumberFormat="1" applyFont="1" applyBorder="1" applyAlignment="1">
      <alignment horizontal="right" indent="1"/>
    </xf>
    <xf numFmtId="164" fontId="1" fillId="0" borderId="9" xfId="1" applyNumberFormat="1" applyFont="1" applyBorder="1" applyAlignment="1">
      <alignment horizontal="right"/>
    </xf>
    <xf numFmtId="164" fontId="1" fillId="0" borderId="8" xfId="1" applyNumberFormat="1" applyFont="1" applyBorder="1" applyAlignment="1">
      <alignment horizontal="left" indent="1"/>
    </xf>
    <xf numFmtId="164" fontId="1" fillId="0" borderId="1" xfId="1" applyNumberFormat="1" applyFont="1" applyBorder="1"/>
    <xf numFmtId="164" fontId="1" fillId="0" borderId="2" xfId="1" applyNumberFormat="1" applyFont="1" applyBorder="1"/>
    <xf numFmtId="164" fontId="1" fillId="0" borderId="7" xfId="1" applyNumberFormat="1" applyFont="1" applyBorder="1" applyAlignment="1">
      <alignment horizontal="left" indent="1"/>
    </xf>
    <xf numFmtId="164" fontId="1" fillId="0" borderId="38" xfId="1" applyNumberFormat="1" applyFont="1" applyBorder="1" applyAlignment="1">
      <alignment horizontal="left" indent="1"/>
    </xf>
    <xf numFmtId="164" fontId="1" fillId="0" borderId="3" xfId="1" applyNumberFormat="1" applyFont="1" applyBorder="1"/>
    <xf numFmtId="164" fontId="1" fillId="0" borderId="53" xfId="1" applyNumberFormat="1" applyFont="1" applyBorder="1" applyAlignment="1">
      <alignment horizontal="left" indent="1"/>
    </xf>
    <xf numFmtId="164" fontId="1" fillId="0" borderId="38" xfId="1" applyNumberFormat="1" applyFont="1" applyBorder="1" applyAlignment="1">
      <alignment horizontal="right"/>
    </xf>
    <xf numFmtId="164" fontId="1" fillId="0" borderId="9" xfId="1" applyNumberFormat="1" applyFont="1" applyBorder="1"/>
    <xf numFmtId="164" fontId="1" fillId="0" borderId="39" xfId="1" applyNumberFormat="1" applyFont="1" applyBorder="1"/>
    <xf numFmtId="164" fontId="1" fillId="0" borderId="54" xfId="1" applyNumberFormat="1" applyFont="1" applyBorder="1"/>
    <xf numFmtId="164" fontId="1" fillId="0" borderId="29" xfId="1" applyNumberFormat="1" applyFont="1" applyFill="1" applyBorder="1" applyAlignment="1">
      <alignment horizontal="left" indent="1"/>
    </xf>
    <xf numFmtId="164" fontId="1" fillId="0" borderId="5" xfId="1" applyNumberFormat="1" applyFont="1" applyFill="1" applyBorder="1"/>
    <xf numFmtId="164" fontId="1" fillId="0" borderId="28" xfId="1" applyNumberFormat="1" applyFont="1" applyFill="1" applyBorder="1" applyAlignment="1">
      <alignment horizontal="left" indent="1"/>
    </xf>
    <xf numFmtId="164" fontId="1" fillId="0" borderId="30" xfId="1" applyNumberFormat="1" applyFont="1" applyFill="1" applyBorder="1" applyAlignment="1">
      <alignment horizontal="left" indent="1"/>
    </xf>
    <xf numFmtId="9" fontId="1" fillId="0" borderId="55" xfId="2" applyFont="1" applyBorder="1"/>
    <xf numFmtId="9" fontId="1" fillId="0" borderId="56" xfId="2" applyFont="1" applyBorder="1"/>
    <xf numFmtId="9" fontId="1" fillId="0" borderId="57" xfId="2" applyFont="1" applyBorder="1"/>
    <xf numFmtId="9" fontId="1" fillId="0" borderId="58" xfId="2" applyFont="1" applyBorder="1"/>
    <xf numFmtId="9" fontId="1" fillId="0" borderId="59" xfId="2" applyFont="1" applyBorder="1"/>
    <xf numFmtId="9" fontId="1" fillId="0" borderId="60" xfId="2" applyFont="1" applyBorder="1"/>
    <xf numFmtId="9" fontId="1" fillId="0" borderId="61" xfId="2" applyFont="1" applyBorder="1"/>
    <xf numFmtId="0" fontId="0" fillId="0" borderId="0" xfId="0" applyBorder="1"/>
    <xf numFmtId="164" fontId="1" fillId="0" borderId="2" xfId="1" applyNumberFormat="1" applyFont="1" applyFill="1" applyBorder="1"/>
    <xf numFmtId="164" fontId="1" fillId="0" borderId="12" xfId="1" applyNumberFormat="1" applyFont="1" applyFill="1" applyBorder="1"/>
    <xf numFmtId="164" fontId="1" fillId="0" borderId="13" xfId="1" applyNumberFormat="1" applyFont="1" applyFill="1" applyBorder="1"/>
    <xf numFmtId="9" fontId="1" fillId="0" borderId="23" xfId="2" applyFont="1" applyFill="1" applyBorder="1"/>
    <xf numFmtId="0" fontId="0" fillId="0" borderId="7" xfId="0" applyFill="1" applyBorder="1" applyAlignment="1">
      <alignment horizontal="left" indent="1"/>
    </xf>
    <xf numFmtId="164" fontId="1" fillId="0" borderId="7" xfId="1" applyNumberFormat="1" applyFont="1" applyFill="1" applyBorder="1" applyAlignment="1">
      <alignment horizontal="left" indent="1"/>
    </xf>
    <xf numFmtId="164" fontId="1" fillId="0" borderId="14" xfId="1" applyNumberFormat="1" applyFont="1" applyFill="1" applyBorder="1"/>
    <xf numFmtId="164" fontId="1" fillId="0" borderId="15" xfId="1" applyNumberFormat="1" applyFont="1" applyFill="1" applyBorder="1"/>
    <xf numFmtId="9" fontId="1" fillId="0" borderId="24" xfId="2" applyFont="1" applyFill="1" applyBorder="1"/>
    <xf numFmtId="164" fontId="1" fillId="0" borderId="8" xfId="1" applyNumberFormat="1" applyFont="1" applyFill="1" applyBorder="1" applyAlignment="1">
      <alignment horizontal="left" indent="1"/>
    </xf>
    <xf numFmtId="164" fontId="1" fillId="0" borderId="16" xfId="1" applyNumberFormat="1" applyFont="1" applyFill="1" applyBorder="1"/>
    <xf numFmtId="164" fontId="1" fillId="0" borderId="17" xfId="1" applyNumberFormat="1" applyFont="1" applyFill="1" applyBorder="1"/>
    <xf numFmtId="9" fontId="1" fillId="0" borderId="25" xfId="2" applyFont="1" applyFill="1" applyBorder="1"/>
    <xf numFmtId="0" fontId="0" fillId="0" borderId="35" xfId="0" applyBorder="1"/>
    <xf numFmtId="164" fontId="1" fillId="0" borderId="38" xfId="1" applyNumberFormat="1" applyFont="1" applyBorder="1"/>
    <xf numFmtId="0" fontId="0" fillId="0" borderId="38" xfId="0" applyBorder="1"/>
    <xf numFmtId="164" fontId="1" fillId="0" borderId="4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" fillId="0" borderId="11" xfId="1" applyNumberFormat="1" applyFont="1" applyBorder="1" applyAlignment="1">
      <alignment horizontal="right"/>
    </xf>
    <xf numFmtId="164" fontId="1" fillId="0" borderId="63" xfId="1" applyNumberFormat="1" applyFont="1" applyBorder="1" applyAlignment="1">
      <alignment horizontal="right"/>
    </xf>
    <xf numFmtId="164" fontId="1" fillId="0" borderId="19" xfId="1" applyNumberFormat="1" applyFont="1" applyBorder="1" applyAlignment="1">
      <alignment horizontal="right"/>
    </xf>
    <xf numFmtId="164" fontId="1" fillId="0" borderId="21" xfId="1" applyNumberFormat="1" applyFont="1" applyBorder="1" applyAlignment="1">
      <alignment horizontal="right"/>
    </xf>
    <xf numFmtId="164" fontId="1" fillId="0" borderId="15" xfId="1" applyNumberFormat="1" applyFont="1" applyBorder="1" applyAlignment="1"/>
    <xf numFmtId="164" fontId="1" fillId="0" borderId="17" xfId="1" applyNumberFormat="1" applyFont="1" applyBorder="1" applyAlignment="1"/>
    <xf numFmtId="9" fontId="1" fillId="0" borderId="69" xfId="2" applyFont="1" applyBorder="1"/>
    <xf numFmtId="164" fontId="1" fillId="0" borderId="70" xfId="1" applyNumberFormat="1" applyFont="1" applyBorder="1"/>
    <xf numFmtId="164" fontId="1" fillId="0" borderId="71" xfId="1" applyNumberFormat="1" applyFont="1" applyBorder="1"/>
    <xf numFmtId="164" fontId="1" fillId="0" borderId="72" xfId="1" applyNumberFormat="1" applyFont="1" applyBorder="1"/>
    <xf numFmtId="9" fontId="1" fillId="0" borderId="23" xfId="2" applyFont="1" applyBorder="1" applyAlignment="1">
      <alignment horizontal="right"/>
    </xf>
    <xf numFmtId="0" fontId="0" fillId="0" borderId="73" xfId="0" applyBorder="1"/>
    <xf numFmtId="164" fontId="1" fillId="0" borderId="73" xfId="1" applyNumberFormat="1" applyFont="1" applyBorder="1"/>
    <xf numFmtId="9" fontId="1" fillId="0" borderId="74" xfId="2" applyFont="1" applyBorder="1"/>
    <xf numFmtId="164" fontId="1" fillId="0" borderId="77" xfId="1" applyNumberFormat="1" applyFont="1" applyBorder="1"/>
    <xf numFmtId="9" fontId="1" fillId="0" borderId="79" xfId="2" applyFont="1" applyBorder="1"/>
    <xf numFmtId="164" fontId="1" fillId="0" borderId="11" xfId="1" applyNumberFormat="1" applyFont="1" applyBorder="1" applyAlignment="1"/>
    <xf numFmtId="164" fontId="1" fillId="0" borderId="63" xfId="1" applyNumberFormat="1" applyFont="1" applyBorder="1" applyAlignment="1"/>
    <xf numFmtId="164" fontId="1" fillId="0" borderId="19" xfId="1" applyNumberFormat="1" applyFont="1" applyBorder="1" applyAlignment="1"/>
    <xf numFmtId="164" fontId="1" fillId="0" borderId="21" xfId="1" applyNumberFormat="1" applyFont="1" applyBorder="1" applyAlignment="1"/>
    <xf numFmtId="164" fontId="1" fillId="0" borderId="66" xfId="1" applyNumberFormat="1" applyFont="1" applyBorder="1" applyAlignment="1">
      <alignment horizontal="right"/>
    </xf>
    <xf numFmtId="164" fontId="1" fillId="0" borderId="34" xfId="1" applyNumberFormat="1" applyFont="1" applyBorder="1" applyAlignment="1">
      <alignment horizontal="right"/>
    </xf>
    <xf numFmtId="164" fontId="1" fillId="0" borderId="89" xfId="1" applyNumberFormat="1" applyFont="1" applyBorder="1" applyAlignment="1">
      <alignment horizontal="right"/>
    </xf>
    <xf numFmtId="164" fontId="1" fillId="0" borderId="25" xfId="1" applyNumberFormat="1" applyFont="1" applyBorder="1" applyAlignment="1">
      <alignment horizontal="right"/>
    </xf>
    <xf numFmtId="164" fontId="1" fillId="0" borderId="32" xfId="1" applyNumberFormat="1" applyFont="1" applyBorder="1" applyAlignment="1">
      <alignment horizontal="right"/>
    </xf>
    <xf numFmtId="164" fontId="1" fillId="0" borderId="89" xfId="1" applyNumberFormat="1" applyFont="1" applyBorder="1" applyAlignment="1"/>
    <xf numFmtId="164" fontId="1" fillId="0" borderId="25" xfId="1" applyNumberFormat="1" applyFont="1" applyBorder="1" applyAlignment="1"/>
    <xf numFmtId="164" fontId="1" fillId="0" borderId="32" xfId="1" applyNumberFormat="1" applyFont="1" applyBorder="1" applyAlignment="1"/>
    <xf numFmtId="164" fontId="1" fillId="0" borderId="13" xfId="1" applyNumberFormat="1" applyFont="1" applyBorder="1" applyAlignment="1"/>
    <xf numFmtId="164" fontId="1" fillId="0" borderId="23" xfId="1" applyNumberFormat="1" applyFont="1" applyBorder="1" applyAlignment="1"/>
    <xf numFmtId="164" fontId="1" fillId="0" borderId="72" xfId="1" applyNumberFormat="1" applyFont="1" applyBorder="1" applyAlignment="1"/>
    <xf numFmtId="164" fontId="1" fillId="0" borderId="13" xfId="1" applyNumberFormat="1" applyFont="1" applyBorder="1" applyAlignment="1">
      <alignment horizontal="right"/>
    </xf>
    <xf numFmtId="164" fontId="1" fillId="0" borderId="44" xfId="1" applyNumberFormat="1" applyFont="1" applyBorder="1" applyAlignment="1">
      <alignment horizontal="right"/>
    </xf>
    <xf numFmtId="164" fontId="1" fillId="0" borderId="15" xfId="1" applyNumberFormat="1" applyFont="1" applyFill="1" applyBorder="1" applyAlignment="1">
      <alignment horizontal="right"/>
    </xf>
    <xf numFmtId="164" fontId="1" fillId="0" borderId="17" xfId="1" applyNumberFormat="1" applyFont="1" applyFill="1" applyBorder="1" applyAlignment="1">
      <alignment horizontal="right"/>
    </xf>
    <xf numFmtId="164" fontId="1" fillId="0" borderId="47" xfId="1" applyNumberFormat="1" applyFont="1" applyBorder="1" applyAlignment="1">
      <alignment horizontal="right"/>
    </xf>
    <xf numFmtId="164" fontId="1" fillId="0" borderId="52" xfId="1" applyNumberFormat="1" applyFont="1" applyBorder="1" applyAlignment="1">
      <alignment horizontal="right"/>
    </xf>
    <xf numFmtId="9" fontId="1" fillId="0" borderId="62" xfId="2" applyFont="1" applyBorder="1"/>
    <xf numFmtId="0" fontId="1" fillId="0" borderId="5" xfId="1" applyNumberFormat="1" applyFont="1" applyBorder="1" applyAlignment="1"/>
    <xf numFmtId="9" fontId="1" fillId="0" borderId="65" xfId="2" applyFont="1" applyBorder="1"/>
    <xf numFmtId="164" fontId="0" fillId="0" borderId="35" xfId="0" applyNumberFormat="1" applyBorder="1"/>
    <xf numFmtId="164" fontId="0" fillId="0" borderId="38" xfId="1" applyNumberFormat="1" applyFont="1" applyBorder="1"/>
    <xf numFmtId="164" fontId="0" fillId="0" borderId="34" xfId="1" applyNumberFormat="1" applyFont="1" applyBorder="1"/>
    <xf numFmtId="9" fontId="0" fillId="0" borderId="67" xfId="2" applyFont="1" applyBorder="1"/>
    <xf numFmtId="0" fontId="1" fillId="0" borderId="92" xfId="1" applyNumberFormat="1" applyFont="1" applyFill="1" applyBorder="1" applyAlignment="1">
      <alignment horizontal="left" indent="1"/>
    </xf>
    <xf numFmtId="164" fontId="0" fillId="0" borderId="92" xfId="0" applyNumberFormat="1" applyBorder="1"/>
    <xf numFmtId="164" fontId="0" fillId="0" borderId="70" xfId="1" applyNumberFormat="1" applyFont="1" applyBorder="1"/>
    <xf numFmtId="164" fontId="0" fillId="0" borderId="89" xfId="1" applyNumberFormat="1" applyFont="1" applyBorder="1"/>
    <xf numFmtId="9" fontId="0" fillId="0" borderId="91" xfId="2" applyFont="1" applyBorder="1"/>
    <xf numFmtId="0" fontId="0" fillId="0" borderId="75" xfId="0" applyBorder="1"/>
    <xf numFmtId="164" fontId="0" fillId="0" borderId="75" xfId="0" applyNumberFormat="1" applyBorder="1"/>
    <xf numFmtId="164" fontId="0" fillId="0" borderId="73" xfId="1" applyNumberFormat="1" applyFont="1" applyBorder="1"/>
    <xf numFmtId="164" fontId="0" fillId="0" borderId="72" xfId="1" applyNumberFormat="1" applyFont="1" applyBorder="1"/>
    <xf numFmtId="9" fontId="0" fillId="0" borderId="76" xfId="2" applyFont="1" applyBorder="1"/>
    <xf numFmtId="164" fontId="0" fillId="0" borderId="28" xfId="0" applyNumberFormat="1" applyBorder="1"/>
    <xf numFmtId="164" fontId="0" fillId="0" borderId="7" xfId="1" applyNumberFormat="1" applyFont="1" applyBorder="1"/>
    <xf numFmtId="164" fontId="0" fillId="0" borderId="15" xfId="1" applyNumberFormat="1" applyFont="1" applyBorder="1"/>
    <xf numFmtId="9" fontId="0" fillId="0" borderId="66" xfId="2" applyFont="1" applyBorder="1"/>
    <xf numFmtId="0" fontId="0" fillId="0" borderId="92" xfId="0" applyBorder="1" applyAlignment="1">
      <alignment horizontal="left" indent="1"/>
    </xf>
    <xf numFmtId="164" fontId="0" fillId="0" borderId="28" xfId="0" applyNumberFormat="1" applyFill="1" applyBorder="1"/>
    <xf numFmtId="164" fontId="0" fillId="0" borderId="7" xfId="1" applyNumberFormat="1" applyFont="1" applyFill="1" applyBorder="1"/>
    <xf numFmtId="164" fontId="0" fillId="0" borderId="5" xfId="0" applyNumberFormat="1" applyBorder="1"/>
    <xf numFmtId="164" fontId="0" fillId="0" borderId="2" xfId="1" applyNumberFormat="1" applyFont="1" applyBorder="1"/>
    <xf numFmtId="164" fontId="0" fillId="0" borderId="13" xfId="1" applyNumberFormat="1" applyFont="1" applyBorder="1"/>
    <xf numFmtId="9" fontId="0" fillId="0" borderId="65" xfId="2" applyFont="1" applyBorder="1"/>
    <xf numFmtId="0" fontId="0" fillId="0" borderId="93" xfId="0" applyBorder="1" applyAlignment="1">
      <alignment horizontal="left" indent="1"/>
    </xf>
    <xf numFmtId="164" fontId="0" fillId="0" borderId="93" xfId="0" applyNumberFormat="1" applyBorder="1"/>
    <xf numFmtId="164" fontId="0" fillId="0" borderId="77" xfId="1" applyNumberFormat="1" applyFont="1" applyBorder="1"/>
    <xf numFmtId="164" fontId="0" fillId="0" borderId="63" xfId="1" applyNumberFormat="1" applyFont="1" applyBorder="1"/>
    <xf numFmtId="9" fontId="0" fillId="0" borderId="78" xfId="2" applyFont="1" applyBorder="1"/>
    <xf numFmtId="164" fontId="0" fillId="0" borderId="6" xfId="0" applyNumberFormat="1" applyBorder="1"/>
    <xf numFmtId="164" fontId="0" fillId="0" borderId="3" xfId="1" applyNumberFormat="1" applyFont="1" applyBorder="1"/>
    <xf numFmtId="164" fontId="0" fillId="0" borderId="19" xfId="1" applyNumberFormat="1" applyFont="1" applyBorder="1"/>
    <xf numFmtId="9" fontId="0" fillId="0" borderId="64" xfId="2" applyFont="1" applyBorder="1"/>
    <xf numFmtId="9" fontId="0" fillId="0" borderId="24" xfId="2" applyFont="1" applyBorder="1"/>
    <xf numFmtId="164" fontId="0" fillId="0" borderId="24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0" fontId="0" fillId="0" borderId="43" xfId="0" applyBorder="1" applyAlignment="1">
      <alignment horizontal="left" indent="1"/>
    </xf>
    <xf numFmtId="164" fontId="0" fillId="0" borderId="43" xfId="0" applyNumberFormat="1" applyBorder="1"/>
    <xf numFmtId="164" fontId="0" fillId="0" borderId="9" xfId="1" applyNumberFormat="1" applyFont="1" applyBorder="1"/>
    <xf numFmtId="164" fontId="0" fillId="0" borderId="21" xfId="1" applyNumberFormat="1" applyFont="1" applyBorder="1"/>
    <xf numFmtId="9" fontId="0" fillId="0" borderId="83" xfId="2" applyFont="1" applyBorder="1"/>
    <xf numFmtId="9" fontId="0" fillId="0" borderId="67" xfId="2" applyFont="1" applyBorder="1" applyAlignment="1">
      <alignment horizontal="right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22" xfId="1" applyNumberFormat="1" applyFont="1" applyBorder="1" applyAlignment="1"/>
    <xf numFmtId="164" fontId="1" fillId="0" borderId="24" xfId="1" applyNumberFormat="1" applyFont="1" applyBorder="1" applyAlignment="1"/>
    <xf numFmtId="164" fontId="1" fillId="0" borderId="26" xfId="1" applyNumberFormat="1" applyFont="1" applyBorder="1" applyAlignment="1"/>
    <xf numFmtId="164" fontId="1" fillId="0" borderId="36" xfId="1" applyNumberFormat="1" applyFont="1" applyBorder="1" applyAlignment="1"/>
    <xf numFmtId="164" fontId="1" fillId="0" borderId="27" xfId="1" applyNumberFormat="1" applyFont="1" applyBorder="1" applyAlignment="1"/>
    <xf numFmtId="164" fontId="1" fillId="0" borderId="94" xfId="1" applyNumberFormat="1" applyFont="1" applyBorder="1" applyAlignment="1"/>
    <xf numFmtId="164" fontId="1" fillId="0" borderId="69" xfId="1" applyNumberFormat="1" applyFont="1" applyBorder="1" applyAlignment="1"/>
    <xf numFmtId="164" fontId="1" fillId="0" borderId="53" xfId="1" applyNumberFormat="1" applyFont="1" applyBorder="1"/>
    <xf numFmtId="164" fontId="1" fillId="0" borderId="37" xfId="1" applyNumberFormat="1" applyFont="1" applyBorder="1" applyAlignment="1"/>
    <xf numFmtId="164" fontId="1" fillId="0" borderId="22" xfId="1" applyNumberFormat="1" applyFont="1" applyBorder="1" applyAlignment="1">
      <alignment horizontal="right"/>
    </xf>
    <xf numFmtId="164" fontId="1" fillId="0" borderId="26" xfId="1" applyNumberFormat="1" applyFont="1" applyBorder="1" applyAlignment="1">
      <alignment horizontal="right"/>
    </xf>
    <xf numFmtId="164" fontId="1" fillId="0" borderId="94" xfId="1" applyNumberFormat="1" applyFont="1" applyBorder="1" applyAlignment="1">
      <alignment horizontal="right"/>
    </xf>
    <xf numFmtId="164" fontId="1" fillId="0" borderId="24" xfId="1" applyNumberFormat="1" applyFont="1" applyBorder="1" applyAlignment="1">
      <alignment horizontal="right"/>
    </xf>
    <xf numFmtId="164" fontId="1" fillId="0" borderId="69" xfId="1" applyNumberFormat="1" applyFont="1" applyBorder="1" applyAlignment="1">
      <alignment horizontal="right"/>
    </xf>
    <xf numFmtId="164" fontId="1" fillId="0" borderId="27" xfId="1" applyNumberFormat="1" applyFont="1" applyBorder="1" applyAlignment="1">
      <alignment horizontal="right"/>
    </xf>
    <xf numFmtId="164" fontId="1" fillId="0" borderId="7" xfId="1" applyNumberFormat="1" applyFont="1" applyFill="1" applyBorder="1"/>
    <xf numFmtId="164" fontId="1" fillId="0" borderId="24" xfId="1" applyNumberFormat="1" applyFont="1" applyFill="1" applyBorder="1" applyAlignment="1">
      <alignment horizontal="right"/>
    </xf>
    <xf numFmtId="164" fontId="1" fillId="0" borderId="23" xfId="1" applyNumberFormat="1" applyFont="1" applyBorder="1" applyAlignment="1">
      <alignment horizontal="right"/>
    </xf>
    <xf numFmtId="164" fontId="0" fillId="0" borderId="36" xfId="1" applyNumberFormat="1" applyFont="1" applyBorder="1"/>
    <xf numFmtId="164" fontId="0" fillId="0" borderId="69" xfId="1" applyNumberFormat="1" applyFont="1" applyBorder="1"/>
    <xf numFmtId="164" fontId="0" fillId="0" borderId="95" xfId="1" applyNumberFormat="1" applyFont="1" applyBorder="1"/>
    <xf numFmtId="164" fontId="0" fillId="0" borderId="23" xfId="1" applyNumberFormat="1" applyFont="1" applyBorder="1"/>
    <xf numFmtId="164" fontId="0" fillId="0" borderId="94" xfId="1" applyNumberFormat="1" applyFont="1" applyBorder="1"/>
    <xf numFmtId="164" fontId="0" fillId="0" borderId="26" xfId="1" applyNumberFormat="1" applyFont="1" applyBorder="1"/>
    <xf numFmtId="164" fontId="0" fillId="0" borderId="25" xfId="1" applyNumberFormat="1" applyFont="1" applyBorder="1"/>
    <xf numFmtId="164" fontId="0" fillId="0" borderId="27" xfId="1" applyNumberFormat="1" applyFont="1" applyBorder="1"/>
    <xf numFmtId="164" fontId="1" fillId="0" borderId="46" xfId="1" applyNumberFormat="1" applyFont="1" applyBorder="1"/>
    <xf numFmtId="164" fontId="1" fillId="0" borderId="32" xfId="1" applyNumberFormat="1" applyFont="1" applyFill="1" applyBorder="1" applyAlignment="1">
      <alignment horizontal="right" indent="1"/>
    </xf>
    <xf numFmtId="164" fontId="1" fillId="0" borderId="48" xfId="1" applyNumberFormat="1" applyFont="1" applyBorder="1" applyAlignment="1">
      <alignment horizontal="right"/>
    </xf>
    <xf numFmtId="164" fontId="1" fillId="0" borderId="36" xfId="1" applyNumberFormat="1" applyFont="1" applyBorder="1" applyAlignment="1">
      <alignment horizontal="right"/>
    </xf>
    <xf numFmtId="164" fontId="1" fillId="0" borderId="90" xfId="1" applyNumberFormat="1" applyFont="1" applyBorder="1" applyAlignment="1">
      <alignment horizontal="right"/>
    </xf>
    <xf numFmtId="9" fontId="1" fillId="0" borderId="1" xfId="2" applyFont="1" applyBorder="1"/>
    <xf numFmtId="9" fontId="1" fillId="0" borderId="11" xfId="2" applyFont="1" applyBorder="1" applyAlignment="1"/>
    <xf numFmtId="9" fontId="1" fillId="0" borderId="22" xfId="2" applyFont="1" applyBorder="1" applyAlignment="1"/>
    <xf numFmtId="9" fontId="1" fillId="0" borderId="38" xfId="2" applyFont="1" applyBorder="1"/>
    <xf numFmtId="9" fontId="1" fillId="0" borderId="63" xfId="2" applyFont="1" applyBorder="1" applyAlignment="1"/>
    <xf numFmtId="9" fontId="1" fillId="0" borderId="94" xfId="2" applyFont="1" applyBorder="1" applyAlignment="1"/>
    <xf numFmtId="9" fontId="1" fillId="0" borderId="7" xfId="2" applyFont="1" applyBorder="1"/>
    <xf numFmtId="9" fontId="1" fillId="0" borderId="15" xfId="2" applyFont="1" applyBorder="1" applyAlignment="1"/>
    <xf numFmtId="9" fontId="1" fillId="0" borderId="24" xfId="2" applyFont="1" applyBorder="1" applyAlignment="1"/>
    <xf numFmtId="9" fontId="1" fillId="0" borderId="8" xfId="2" applyFont="1" applyBorder="1"/>
    <xf numFmtId="9" fontId="1" fillId="0" borderId="17" xfId="2" applyFont="1" applyBorder="1" applyAlignment="1"/>
    <xf numFmtId="9" fontId="1" fillId="0" borderId="25" xfId="2" applyFont="1" applyBorder="1" applyAlignment="1"/>
    <xf numFmtId="9" fontId="1" fillId="0" borderId="2" xfId="2" applyFont="1" applyBorder="1"/>
    <xf numFmtId="9" fontId="1" fillId="0" borderId="3" xfId="2" applyFont="1" applyBorder="1"/>
    <xf numFmtId="9" fontId="1" fillId="0" borderId="19" xfId="2" applyFont="1" applyBorder="1" applyAlignment="1"/>
    <xf numFmtId="9" fontId="1" fillId="0" borderId="26" xfId="2" applyFont="1" applyBorder="1" applyAlignment="1"/>
    <xf numFmtId="9" fontId="1" fillId="0" borderId="9" xfId="2" applyFont="1" applyBorder="1"/>
    <xf numFmtId="9" fontId="1" fillId="0" borderId="21" xfId="2" applyFont="1" applyBorder="1" applyAlignment="1"/>
    <xf numFmtId="9" fontId="1" fillId="0" borderId="27" xfId="2" applyFont="1" applyBorder="1" applyAlignment="1"/>
    <xf numFmtId="9" fontId="1" fillId="0" borderId="11" xfId="2" applyFont="1" applyBorder="1" applyAlignment="1">
      <alignment horizontal="right"/>
    </xf>
    <xf numFmtId="9" fontId="1" fillId="0" borderId="23" xfId="2" applyFont="1" applyBorder="1" applyAlignment="1"/>
    <xf numFmtId="9" fontId="1" fillId="0" borderId="36" xfId="2" applyFont="1" applyBorder="1" applyAlignment="1"/>
    <xf numFmtId="9" fontId="1" fillId="0" borderId="13" xfId="2" applyFont="1" applyBorder="1" applyAlignment="1"/>
    <xf numFmtId="9" fontId="1" fillId="0" borderId="72" xfId="2" applyFont="1" applyBorder="1" applyAlignment="1"/>
    <xf numFmtId="9" fontId="1" fillId="0" borderId="70" xfId="2" applyFont="1" applyBorder="1"/>
    <xf numFmtId="9" fontId="1" fillId="0" borderId="89" xfId="2" applyFont="1" applyBorder="1" applyAlignment="1"/>
    <xf numFmtId="9" fontId="1" fillId="0" borderId="69" xfId="2" applyFont="1" applyBorder="1" applyAlignment="1"/>
    <xf numFmtId="9" fontId="1" fillId="0" borderId="53" xfId="2" applyFont="1" applyBorder="1"/>
    <xf numFmtId="9" fontId="1" fillId="0" borderId="32" xfId="2" applyFont="1" applyBorder="1" applyAlignment="1"/>
    <xf numFmtId="9" fontId="1" fillId="0" borderId="37" xfId="2" applyFont="1" applyBorder="1" applyAlignment="1"/>
    <xf numFmtId="9" fontId="1" fillId="0" borderId="22" xfId="2" applyFont="1" applyBorder="1" applyAlignment="1">
      <alignment horizontal="right"/>
    </xf>
    <xf numFmtId="9" fontId="1" fillId="0" borderId="19" xfId="2" applyFont="1" applyBorder="1" applyAlignment="1">
      <alignment horizontal="right"/>
    </xf>
    <xf numFmtId="9" fontId="1" fillId="0" borderId="26" xfId="2" applyFont="1" applyBorder="1" applyAlignment="1">
      <alignment horizontal="right"/>
    </xf>
    <xf numFmtId="9" fontId="1" fillId="0" borderId="63" xfId="2" applyFont="1" applyBorder="1" applyAlignment="1">
      <alignment horizontal="right"/>
    </xf>
    <xf numFmtId="9" fontId="1" fillId="0" borderId="94" xfId="2" applyFont="1" applyBorder="1" applyAlignment="1">
      <alignment horizontal="right"/>
    </xf>
    <xf numFmtId="9" fontId="1" fillId="0" borderId="15" xfId="2" applyFont="1" applyBorder="1" applyAlignment="1">
      <alignment horizontal="right"/>
    </xf>
    <xf numFmtId="9" fontId="1" fillId="0" borderId="24" xfId="2" applyFont="1" applyBorder="1" applyAlignment="1">
      <alignment horizontal="right"/>
    </xf>
    <xf numFmtId="9" fontId="1" fillId="0" borderId="17" xfId="2" applyFont="1" applyBorder="1" applyAlignment="1">
      <alignment horizontal="right"/>
    </xf>
    <xf numFmtId="9" fontId="1" fillId="0" borderId="25" xfId="2" applyFont="1" applyBorder="1" applyAlignment="1">
      <alignment horizontal="right"/>
    </xf>
    <xf numFmtId="9" fontId="1" fillId="0" borderId="89" xfId="2" applyFont="1" applyBorder="1" applyAlignment="1">
      <alignment horizontal="right"/>
    </xf>
    <xf numFmtId="9" fontId="1" fillId="0" borderId="69" xfId="2" applyFont="1" applyBorder="1" applyAlignment="1">
      <alignment horizontal="right"/>
    </xf>
    <xf numFmtId="9" fontId="1" fillId="0" borderId="13" xfId="2" applyFont="1" applyBorder="1" applyAlignment="1">
      <alignment horizontal="right"/>
    </xf>
    <xf numFmtId="9" fontId="1" fillId="0" borderId="77" xfId="2" applyFont="1" applyBorder="1"/>
    <xf numFmtId="9" fontId="1" fillId="0" borderId="73" xfId="2" applyFont="1" applyBorder="1"/>
    <xf numFmtId="9" fontId="1" fillId="0" borderId="21" xfId="2" applyFont="1" applyBorder="1" applyAlignment="1">
      <alignment horizontal="right"/>
    </xf>
    <xf numFmtId="9" fontId="1" fillId="0" borderId="27" xfId="2" applyFont="1" applyBorder="1" applyAlignment="1">
      <alignment horizontal="right"/>
    </xf>
    <xf numFmtId="9" fontId="1" fillId="0" borderId="2" xfId="2" applyFont="1" applyFill="1" applyBorder="1"/>
    <xf numFmtId="9" fontId="1" fillId="0" borderId="7" xfId="2" applyFont="1" applyFill="1" applyBorder="1"/>
    <xf numFmtId="9" fontId="1" fillId="0" borderId="15" xfId="2" applyFont="1" applyFill="1" applyBorder="1" applyAlignment="1">
      <alignment horizontal="right"/>
    </xf>
    <xf numFmtId="9" fontId="1" fillId="0" borderId="24" xfId="2" applyFont="1" applyFill="1" applyBorder="1" applyAlignment="1">
      <alignment horizontal="right"/>
    </xf>
    <xf numFmtId="9" fontId="1" fillId="0" borderId="17" xfId="2" applyFont="1" applyFill="1" applyBorder="1" applyAlignment="1">
      <alignment horizontal="right"/>
    </xf>
    <xf numFmtId="9" fontId="1" fillId="0" borderId="39" xfId="2" applyFont="1" applyBorder="1"/>
    <xf numFmtId="9" fontId="0" fillId="0" borderId="38" xfId="2" applyFont="1" applyBorder="1"/>
    <xf numFmtId="9" fontId="0" fillId="0" borderId="34" xfId="2" applyFont="1" applyBorder="1"/>
    <xf numFmtId="9" fontId="0" fillId="0" borderId="36" xfId="2" applyFont="1" applyBorder="1"/>
    <xf numFmtId="9" fontId="0" fillId="0" borderId="70" xfId="2" applyFont="1" applyBorder="1"/>
    <xf numFmtId="9" fontId="0" fillId="0" borderId="89" xfId="2" applyFont="1" applyBorder="1"/>
    <xf numFmtId="9" fontId="0" fillId="0" borderId="69" xfId="2" applyFont="1" applyBorder="1"/>
    <xf numFmtId="9" fontId="0" fillId="0" borderId="73" xfId="2" applyFont="1" applyBorder="1"/>
    <xf numFmtId="9" fontId="0" fillId="0" borderId="72" xfId="2" applyFont="1" applyBorder="1"/>
    <xf numFmtId="9" fontId="0" fillId="0" borderId="95" xfId="2" applyFont="1" applyBorder="1"/>
    <xf numFmtId="9" fontId="0" fillId="0" borderId="7" xfId="2" applyFont="1" applyBorder="1"/>
    <xf numFmtId="9" fontId="0" fillId="0" borderId="15" xfId="2" applyFont="1" applyBorder="1"/>
    <xf numFmtId="9" fontId="0" fillId="0" borderId="2" xfId="2" applyFont="1" applyBorder="1"/>
    <xf numFmtId="9" fontId="0" fillId="0" borderId="13" xfId="2" applyFont="1" applyBorder="1"/>
    <xf numFmtId="9" fontId="0" fillId="0" borderId="23" xfId="2" applyFont="1" applyBorder="1"/>
    <xf numFmtId="9" fontId="0" fillId="0" borderId="77" xfId="2" applyFont="1" applyBorder="1"/>
    <xf numFmtId="9" fontId="0" fillId="0" borderId="63" xfId="2" applyFont="1" applyBorder="1"/>
    <xf numFmtId="9" fontId="0" fillId="0" borderId="94" xfId="2" applyFont="1" applyBorder="1"/>
    <xf numFmtId="9" fontId="0" fillId="0" borderId="3" xfId="2" applyFont="1" applyBorder="1"/>
    <xf numFmtId="9" fontId="0" fillId="0" borderId="19" xfId="2" applyFont="1" applyBorder="1"/>
    <xf numFmtId="9" fontId="0" fillId="0" borderId="26" xfId="2" applyFont="1" applyBorder="1"/>
    <xf numFmtId="9" fontId="0" fillId="0" borderId="17" xfId="2" applyFont="1" applyBorder="1"/>
    <xf numFmtId="9" fontId="0" fillId="0" borderId="25" xfId="2" applyFont="1" applyBorder="1"/>
    <xf numFmtId="9" fontId="0" fillId="0" borderId="9" xfId="2" applyFont="1" applyBorder="1"/>
    <xf numFmtId="9" fontId="0" fillId="0" borderId="21" xfId="2" applyFont="1" applyBorder="1"/>
    <xf numFmtId="9" fontId="0" fillId="0" borderId="27" xfId="2" applyFont="1" applyBorder="1"/>
    <xf numFmtId="9" fontId="1" fillId="0" borderId="46" xfId="2" applyFont="1" applyBorder="1"/>
    <xf numFmtId="9" fontId="1" fillId="0" borderId="47" xfId="2" applyFont="1" applyBorder="1" applyAlignment="1">
      <alignment horizontal="right"/>
    </xf>
    <xf numFmtId="9" fontId="1" fillId="0" borderId="48" xfId="2" applyFont="1" applyBorder="1" applyAlignment="1">
      <alignment horizontal="right"/>
    </xf>
    <xf numFmtId="9" fontId="1" fillId="0" borderId="34" xfId="2" applyFont="1" applyBorder="1" applyAlignment="1">
      <alignment horizontal="right"/>
    </xf>
    <xf numFmtId="9" fontId="1" fillId="0" borderId="36" xfId="2" applyFont="1" applyBorder="1" applyAlignment="1">
      <alignment horizontal="right"/>
    </xf>
    <xf numFmtId="9" fontId="1" fillId="0" borderId="44" xfId="2" applyFont="1" applyBorder="1" applyAlignment="1">
      <alignment horizontal="right"/>
    </xf>
    <xf numFmtId="9" fontId="1" fillId="0" borderId="66" xfId="2" applyFont="1" applyBorder="1" applyAlignment="1">
      <alignment horizontal="right"/>
    </xf>
    <xf numFmtId="9" fontId="1" fillId="0" borderId="32" xfId="2" applyFont="1" applyFill="1" applyBorder="1" applyAlignment="1">
      <alignment horizontal="right" indent="1"/>
    </xf>
    <xf numFmtId="9" fontId="1" fillId="0" borderId="32" xfId="2" applyFont="1" applyBorder="1" applyAlignment="1">
      <alignment horizontal="right"/>
    </xf>
    <xf numFmtId="9" fontId="1" fillId="0" borderId="52" xfId="2" applyFont="1" applyBorder="1" applyAlignment="1">
      <alignment horizontal="right"/>
    </xf>
    <xf numFmtId="9" fontId="1" fillId="0" borderId="90" xfId="2" applyFont="1" applyBorder="1" applyAlignment="1">
      <alignment horizontal="right"/>
    </xf>
    <xf numFmtId="164" fontId="1" fillId="0" borderId="80" xfId="1" applyNumberFormat="1" applyFont="1" applyBorder="1"/>
    <xf numFmtId="164" fontId="1" fillId="0" borderId="86" xfId="1" applyNumberFormat="1" applyFont="1" applyBorder="1" applyAlignment="1">
      <alignment horizontal="right"/>
    </xf>
    <xf numFmtId="164" fontId="1" fillId="0" borderId="82" xfId="1" applyNumberFormat="1" applyFont="1" applyBorder="1" applyAlignment="1">
      <alignment horizontal="right"/>
    </xf>
    <xf numFmtId="164" fontId="1" fillId="0" borderId="28" xfId="1" applyNumberFormat="1" applyFont="1" applyBorder="1"/>
    <xf numFmtId="164" fontId="1" fillId="0" borderId="63" xfId="1" applyNumberFormat="1" applyFont="1" applyBorder="1"/>
    <xf numFmtId="164" fontId="1" fillId="0" borderId="34" xfId="1" applyNumberFormat="1" applyFont="1" applyBorder="1" applyAlignment="1"/>
    <xf numFmtId="164" fontId="1" fillId="0" borderId="95" xfId="1" applyNumberFormat="1" applyFont="1" applyBorder="1" applyAlignment="1"/>
    <xf numFmtId="9" fontId="1" fillId="0" borderId="14" xfId="2" applyFont="1" applyBorder="1"/>
    <xf numFmtId="164" fontId="1" fillId="0" borderId="35" xfId="1" applyNumberFormat="1" applyFont="1" applyBorder="1"/>
    <xf numFmtId="9" fontId="1" fillId="0" borderId="8" xfId="2" applyFont="1" applyBorder="1" applyAlignment="1">
      <alignment horizontal="right" indent="1"/>
    </xf>
    <xf numFmtId="9" fontId="0" fillId="0" borderId="14" xfId="2" applyFont="1" applyBorder="1" applyAlignment="1">
      <alignment horizontal="right"/>
    </xf>
    <xf numFmtId="9" fontId="0" fillId="0" borderId="15" xfId="2" applyFont="1" applyBorder="1" applyAlignment="1">
      <alignment horizontal="right"/>
    </xf>
    <xf numFmtId="9" fontId="0" fillId="0" borderId="63" xfId="2" applyFont="1" applyBorder="1" applyAlignment="1">
      <alignment horizontal="right"/>
    </xf>
    <xf numFmtId="9" fontId="0" fillId="0" borderId="19" xfId="2" applyFont="1" applyBorder="1" applyAlignment="1">
      <alignment horizontal="right"/>
    </xf>
    <xf numFmtId="9" fontId="1" fillId="0" borderId="8" xfId="2" applyFont="1" applyFill="1" applyBorder="1" applyAlignment="1">
      <alignment horizontal="right" indent="1"/>
    </xf>
    <xf numFmtId="9" fontId="0" fillId="0" borderId="38" xfId="2" applyFont="1" applyBorder="1" applyAlignment="1">
      <alignment horizontal="right"/>
    </xf>
    <xf numFmtId="9" fontId="0" fillId="0" borderId="34" xfId="2" applyFont="1" applyBorder="1" applyAlignment="1">
      <alignment horizontal="right"/>
    </xf>
    <xf numFmtId="9" fontId="0" fillId="0" borderId="36" xfId="2" applyFont="1" applyBorder="1" applyAlignment="1">
      <alignment horizontal="right"/>
    </xf>
    <xf numFmtId="0" fontId="2" fillId="0" borderId="88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2" fillId="0" borderId="82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85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8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86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82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87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81" xfId="0" applyFont="1" applyFill="1" applyBorder="1" applyAlignment="1">
      <alignment horizontal="center" wrapText="1"/>
    </xf>
    <xf numFmtId="0" fontId="2" fillId="0" borderId="68" xfId="0" applyFont="1" applyFill="1" applyBorder="1" applyAlignment="1">
      <alignment horizontal="center" wrapText="1"/>
    </xf>
    <xf numFmtId="0" fontId="2" fillId="0" borderId="88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84" xfId="0" applyFont="1" applyBorder="1" applyAlignment="1">
      <alignment horizontal="center" wrapText="1"/>
    </xf>
    <xf numFmtId="0" fontId="2" fillId="0" borderId="83" xfId="0" applyFont="1" applyBorder="1" applyAlignment="1">
      <alignment horizontal="center" wrapText="1"/>
    </xf>
    <xf numFmtId="0" fontId="2" fillId="0" borderId="81" xfId="0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view="pageBreakPreview" zoomScale="60" zoomScaleNormal="10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X6" sqref="X6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0</v>
      </c>
      <c r="B1" s="1"/>
    </row>
    <row r="2" spans="1:29" x14ac:dyDescent="0.25">
      <c r="A2" s="2" t="s">
        <v>1</v>
      </c>
      <c r="B2" s="2"/>
    </row>
    <row r="3" spans="1:29" ht="15.75" thickBot="1" x14ac:dyDescent="0.3">
      <c r="I3" s="70"/>
    </row>
    <row r="4" spans="1:29" ht="15" customHeight="1" x14ac:dyDescent="0.25">
      <c r="A4" s="363" t="s">
        <v>2</v>
      </c>
      <c r="B4" s="371" t="s">
        <v>182</v>
      </c>
      <c r="C4" s="365" t="s">
        <v>3</v>
      </c>
      <c r="D4" s="367" t="s">
        <v>5</v>
      </c>
      <c r="E4" s="369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61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30.75" customHeight="1" thickBot="1" x14ac:dyDescent="0.3">
      <c r="A5" s="364"/>
      <c r="B5" s="372"/>
      <c r="C5" s="366"/>
      <c r="D5" s="368"/>
      <c r="E5" s="370"/>
      <c r="F5" s="362"/>
      <c r="G5" s="358"/>
      <c r="H5" s="358"/>
      <c r="I5" s="358"/>
      <c r="J5" s="358"/>
      <c r="K5" s="360"/>
      <c r="L5" s="362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3" t="s">
        <v>0</v>
      </c>
      <c r="B6" s="85">
        <v>51881</v>
      </c>
      <c r="C6" s="46">
        <v>52959</v>
      </c>
      <c r="D6" s="47">
        <f>B6-C6</f>
        <v>-1078</v>
      </c>
      <c r="E6" s="24">
        <f>D6/C6</f>
        <v>-2.0355369247908761E-2</v>
      </c>
      <c r="F6" s="339">
        <v>6328</v>
      </c>
      <c r="G6" s="340">
        <v>5945</v>
      </c>
      <c r="H6" s="340">
        <v>4009</v>
      </c>
      <c r="I6" s="340">
        <v>11025</v>
      </c>
      <c r="J6" s="340">
        <v>13786</v>
      </c>
      <c r="K6" s="341">
        <v>10788</v>
      </c>
      <c r="L6" s="93">
        <v>7145</v>
      </c>
      <c r="M6" s="150">
        <v>6068</v>
      </c>
      <c r="N6" s="150">
        <v>3937</v>
      </c>
      <c r="O6" s="150">
        <v>12214</v>
      </c>
      <c r="P6" s="150">
        <v>14666</v>
      </c>
      <c r="Q6" s="220">
        <v>8929</v>
      </c>
      <c r="R6" s="93">
        <f>F6-L6</f>
        <v>-817</v>
      </c>
      <c r="S6" s="150">
        <f t="shared" ref="S6:W6" si="0">G6-M6</f>
        <v>-123</v>
      </c>
      <c r="T6" s="150">
        <f t="shared" si="0"/>
        <v>72</v>
      </c>
      <c r="U6" s="150">
        <f t="shared" si="0"/>
        <v>-1189</v>
      </c>
      <c r="V6" s="150">
        <f t="shared" si="0"/>
        <v>-880</v>
      </c>
      <c r="W6" s="220">
        <f t="shared" si="0"/>
        <v>1859</v>
      </c>
      <c r="X6" s="251">
        <f>R6/L6</f>
        <v>-0.11434569629111267</v>
      </c>
      <c r="Y6" s="252">
        <f t="shared" ref="Y6:AC6" si="1">S6/M6</f>
        <v>-2.0270270270270271E-2</v>
      </c>
      <c r="Z6" s="252">
        <f t="shared" si="1"/>
        <v>1.8288036576073152E-2</v>
      </c>
      <c r="AA6" s="252">
        <f t="shared" si="1"/>
        <v>-9.7347306369739636E-2</v>
      </c>
      <c r="AB6" s="252">
        <f t="shared" si="1"/>
        <v>-6.0002727396699852E-2</v>
      </c>
      <c r="AC6" s="253">
        <f t="shared" si="1"/>
        <v>0.2081980064956882</v>
      </c>
    </row>
    <row r="7" spans="1:29" x14ac:dyDescent="0.25">
      <c r="A7" s="4" t="s">
        <v>6</v>
      </c>
      <c r="B7" s="99">
        <v>3343</v>
      </c>
      <c r="C7" s="54">
        <v>3441</v>
      </c>
      <c r="D7" s="55">
        <f t="shared" ref="D7:D62" si="2">B7-C7</f>
        <v>-98</v>
      </c>
      <c r="E7" s="39">
        <f t="shared" ref="E7:E62" si="3">D7/C7</f>
        <v>-2.8480092996222027E-2</v>
      </c>
      <c r="F7" s="94">
        <v>468</v>
      </c>
      <c r="G7" s="162">
        <v>377</v>
      </c>
      <c r="H7" s="162">
        <v>250</v>
      </c>
      <c r="I7" s="162">
        <v>745</v>
      </c>
      <c r="J7" s="162">
        <v>873</v>
      </c>
      <c r="K7" s="163">
        <v>630</v>
      </c>
      <c r="L7" s="129">
        <v>465</v>
      </c>
      <c r="M7" s="151">
        <v>474</v>
      </c>
      <c r="N7" s="151">
        <v>247</v>
      </c>
      <c r="O7" s="151">
        <v>854</v>
      </c>
      <c r="P7" s="151">
        <v>939</v>
      </c>
      <c r="Q7" s="225">
        <v>462</v>
      </c>
      <c r="R7" s="129">
        <f t="shared" ref="R7:R62" si="4">F7-L7</f>
        <v>3</v>
      </c>
      <c r="S7" s="151">
        <f t="shared" ref="S7:S62" si="5">G7-M7</f>
        <v>-97</v>
      </c>
      <c r="T7" s="151">
        <f t="shared" ref="T7:T62" si="6">H7-N7</f>
        <v>3</v>
      </c>
      <c r="U7" s="151">
        <f t="shared" ref="U7:U62" si="7">I7-O7</f>
        <v>-109</v>
      </c>
      <c r="V7" s="151">
        <f t="shared" ref="V7:V62" si="8">J7-P7</f>
        <v>-66</v>
      </c>
      <c r="W7" s="225">
        <f t="shared" ref="W7:W62" si="9">K7-Q7</f>
        <v>168</v>
      </c>
      <c r="X7" s="254">
        <f t="shared" ref="X7:X62" si="10">R7/L7</f>
        <v>6.4516129032258064E-3</v>
      </c>
      <c r="Y7" s="255">
        <f t="shared" ref="Y7:Y62" si="11">S7/M7</f>
        <v>-0.20464135021097046</v>
      </c>
      <c r="Z7" s="255">
        <f t="shared" ref="Z7:Z62" si="12">T7/N7</f>
        <v>1.2145748987854251E-2</v>
      </c>
      <c r="AA7" s="255">
        <f t="shared" ref="AA7:AA62" si="13">U7/O7</f>
        <v>-0.12763466042154567</v>
      </c>
      <c r="AB7" s="255">
        <f t="shared" ref="AB7:AB62" si="14">V7/P7</f>
        <v>-7.0287539936102233E-2</v>
      </c>
      <c r="AC7" s="256">
        <f t="shared" ref="AC7:AC62" si="15">W7/Q7</f>
        <v>0.36363636363636365</v>
      </c>
    </row>
    <row r="8" spans="1:29" ht="15" customHeight="1" x14ac:dyDescent="0.25">
      <c r="A8" s="9" t="s">
        <v>7</v>
      </c>
      <c r="B8" s="87">
        <v>750</v>
      </c>
      <c r="C8" s="87">
        <v>765</v>
      </c>
      <c r="D8" s="51">
        <f t="shared" si="2"/>
        <v>-15</v>
      </c>
      <c r="E8" s="77">
        <f t="shared" si="3"/>
        <v>-1.9607843137254902E-2</v>
      </c>
      <c r="F8" s="218">
        <v>111</v>
      </c>
      <c r="G8" s="138">
        <v>76</v>
      </c>
      <c r="H8" s="138">
        <v>68</v>
      </c>
      <c r="I8" s="138">
        <v>177</v>
      </c>
      <c r="J8" s="138">
        <v>194</v>
      </c>
      <c r="K8" s="221">
        <v>124</v>
      </c>
      <c r="L8" s="218">
        <v>95</v>
      </c>
      <c r="M8" s="138">
        <v>124</v>
      </c>
      <c r="N8" s="138">
        <v>56</v>
      </c>
      <c r="O8" s="138">
        <v>206</v>
      </c>
      <c r="P8" s="138">
        <v>176</v>
      </c>
      <c r="Q8" s="221">
        <v>108</v>
      </c>
      <c r="R8" s="218">
        <f t="shared" si="4"/>
        <v>16</v>
      </c>
      <c r="S8" s="138">
        <f t="shared" si="5"/>
        <v>-48</v>
      </c>
      <c r="T8" s="138">
        <f t="shared" si="6"/>
        <v>12</v>
      </c>
      <c r="U8" s="138">
        <f t="shared" si="7"/>
        <v>-29</v>
      </c>
      <c r="V8" s="138">
        <f t="shared" si="8"/>
        <v>18</v>
      </c>
      <c r="W8" s="221">
        <f t="shared" si="9"/>
        <v>16</v>
      </c>
      <c r="X8" s="257">
        <f t="shared" si="10"/>
        <v>0.16842105263157894</v>
      </c>
      <c r="Y8" s="258">
        <f t="shared" si="11"/>
        <v>-0.38709677419354838</v>
      </c>
      <c r="Z8" s="258">
        <f t="shared" si="12"/>
        <v>0.21428571428571427</v>
      </c>
      <c r="AA8" s="258">
        <f t="shared" si="13"/>
        <v>-0.14077669902912621</v>
      </c>
      <c r="AB8" s="258">
        <f t="shared" si="14"/>
        <v>0.10227272727272728</v>
      </c>
      <c r="AC8" s="259">
        <f t="shared" si="15"/>
        <v>0.14814814814814814</v>
      </c>
    </row>
    <row r="9" spans="1:29" x14ac:dyDescent="0.25">
      <c r="A9" s="9" t="s">
        <v>8</v>
      </c>
      <c r="B9" s="87">
        <v>463</v>
      </c>
      <c r="C9" s="50">
        <v>513</v>
      </c>
      <c r="D9" s="51">
        <f t="shared" si="2"/>
        <v>-50</v>
      </c>
      <c r="E9" s="77">
        <f t="shared" si="3"/>
        <v>-9.7465886939571145E-2</v>
      </c>
      <c r="F9" s="218">
        <v>62</v>
      </c>
      <c r="G9" s="138">
        <v>57</v>
      </c>
      <c r="H9" s="138">
        <v>39</v>
      </c>
      <c r="I9" s="138">
        <v>104</v>
      </c>
      <c r="J9" s="138">
        <v>121</v>
      </c>
      <c r="K9" s="221">
        <v>80</v>
      </c>
      <c r="L9" s="218">
        <v>80</v>
      </c>
      <c r="M9" s="138">
        <v>86</v>
      </c>
      <c r="N9" s="138">
        <v>41</v>
      </c>
      <c r="O9" s="138">
        <v>135</v>
      </c>
      <c r="P9" s="138">
        <v>122</v>
      </c>
      <c r="Q9" s="221">
        <v>49</v>
      </c>
      <c r="R9" s="218">
        <f t="shared" si="4"/>
        <v>-18</v>
      </c>
      <c r="S9" s="138">
        <f t="shared" si="5"/>
        <v>-29</v>
      </c>
      <c r="T9" s="138">
        <f t="shared" si="6"/>
        <v>-2</v>
      </c>
      <c r="U9" s="138">
        <f t="shared" si="7"/>
        <v>-31</v>
      </c>
      <c r="V9" s="138">
        <f t="shared" si="8"/>
        <v>-1</v>
      </c>
      <c r="W9" s="221">
        <f t="shared" si="9"/>
        <v>31</v>
      </c>
      <c r="X9" s="257">
        <f t="shared" si="10"/>
        <v>-0.22500000000000001</v>
      </c>
      <c r="Y9" s="258">
        <f t="shared" si="11"/>
        <v>-0.33720930232558138</v>
      </c>
      <c r="Z9" s="258">
        <f t="shared" si="12"/>
        <v>-4.878048780487805E-2</v>
      </c>
      <c r="AA9" s="258">
        <f t="shared" si="13"/>
        <v>-0.22962962962962963</v>
      </c>
      <c r="AB9" s="258">
        <f t="shared" si="14"/>
        <v>-8.1967213114754103E-3</v>
      </c>
      <c r="AC9" s="259">
        <f t="shared" si="15"/>
        <v>0.63265306122448983</v>
      </c>
    </row>
    <row r="10" spans="1:29" x14ac:dyDescent="0.25">
      <c r="A10" s="10" t="s">
        <v>9</v>
      </c>
      <c r="B10" s="88">
        <f>B7-(B8+B9)</f>
        <v>2130</v>
      </c>
      <c r="C10" s="52">
        <f>C7-(SUM(C8:C9))</f>
        <v>2163</v>
      </c>
      <c r="D10" s="53">
        <f t="shared" si="2"/>
        <v>-33</v>
      </c>
      <c r="E10" s="27">
        <f t="shared" si="3"/>
        <v>-1.5256588072122053E-2</v>
      </c>
      <c r="F10" s="219">
        <f>F7-(F8+F9)</f>
        <v>295</v>
      </c>
      <c r="G10" s="139">
        <f>G7-(G8+G9)</f>
        <v>244</v>
      </c>
      <c r="H10" s="139">
        <f t="shared" ref="H10:K10" si="16">H7-(H8+H9)</f>
        <v>143</v>
      </c>
      <c r="I10" s="139">
        <f t="shared" si="16"/>
        <v>464</v>
      </c>
      <c r="J10" s="139">
        <f t="shared" si="16"/>
        <v>558</v>
      </c>
      <c r="K10" s="160">
        <f t="shared" si="16"/>
        <v>426</v>
      </c>
      <c r="L10" s="219">
        <f>L7-(L8+L9)</f>
        <v>290</v>
      </c>
      <c r="M10" s="139">
        <f>M7-(M8+M9)</f>
        <v>264</v>
      </c>
      <c r="N10" s="139">
        <f t="shared" ref="N10:Q10" si="17">N7-(N8+N9)</f>
        <v>150</v>
      </c>
      <c r="O10" s="139">
        <f t="shared" si="17"/>
        <v>513</v>
      </c>
      <c r="P10" s="139">
        <f t="shared" si="17"/>
        <v>641</v>
      </c>
      <c r="Q10" s="160">
        <f t="shared" si="17"/>
        <v>305</v>
      </c>
      <c r="R10" s="219">
        <f t="shared" si="4"/>
        <v>5</v>
      </c>
      <c r="S10" s="139">
        <f t="shared" si="5"/>
        <v>-20</v>
      </c>
      <c r="T10" s="139">
        <f t="shared" si="6"/>
        <v>-7</v>
      </c>
      <c r="U10" s="139">
        <f t="shared" si="7"/>
        <v>-49</v>
      </c>
      <c r="V10" s="139">
        <f t="shared" si="8"/>
        <v>-83</v>
      </c>
      <c r="W10" s="160">
        <f t="shared" si="9"/>
        <v>121</v>
      </c>
      <c r="X10" s="260">
        <f t="shared" si="10"/>
        <v>1.7241379310344827E-2</v>
      </c>
      <c r="Y10" s="261">
        <f t="shared" si="11"/>
        <v>-7.575757575757576E-2</v>
      </c>
      <c r="Z10" s="261">
        <f t="shared" si="12"/>
        <v>-4.6666666666666669E-2</v>
      </c>
      <c r="AA10" s="261">
        <f t="shared" si="13"/>
        <v>-9.5516569200779722E-2</v>
      </c>
      <c r="AB10" s="261">
        <f t="shared" si="14"/>
        <v>-0.1294851794071763</v>
      </c>
      <c r="AC10" s="262">
        <f t="shared" si="15"/>
        <v>0.39672131147540984</v>
      </c>
    </row>
    <row r="11" spans="1:29" x14ac:dyDescent="0.25">
      <c r="A11" s="4" t="s">
        <v>10</v>
      </c>
      <c r="B11" s="86">
        <v>1008</v>
      </c>
      <c r="C11" s="48">
        <v>1098</v>
      </c>
      <c r="D11" s="49">
        <f t="shared" si="2"/>
        <v>-90</v>
      </c>
      <c r="E11" s="25">
        <f t="shared" si="3"/>
        <v>-8.1967213114754092E-2</v>
      </c>
      <c r="F11" s="94">
        <v>134</v>
      </c>
      <c r="G11" s="151">
        <v>129</v>
      </c>
      <c r="H11" s="151">
        <v>86</v>
      </c>
      <c r="I11" s="151">
        <v>225</v>
      </c>
      <c r="J11" s="151">
        <v>253</v>
      </c>
      <c r="K11" s="225">
        <v>181</v>
      </c>
      <c r="L11" s="94">
        <v>175</v>
      </c>
      <c r="M11" s="151">
        <v>133</v>
      </c>
      <c r="N11" s="151">
        <v>85</v>
      </c>
      <c r="O11" s="151">
        <v>286</v>
      </c>
      <c r="P11" s="151">
        <v>282</v>
      </c>
      <c r="Q11" s="225">
        <v>137</v>
      </c>
      <c r="R11" s="94">
        <f t="shared" si="4"/>
        <v>-41</v>
      </c>
      <c r="S11" s="151">
        <f t="shared" si="5"/>
        <v>-4</v>
      </c>
      <c r="T11" s="151">
        <f t="shared" si="6"/>
        <v>1</v>
      </c>
      <c r="U11" s="151">
        <f t="shared" si="7"/>
        <v>-61</v>
      </c>
      <c r="V11" s="151">
        <f t="shared" si="8"/>
        <v>-29</v>
      </c>
      <c r="W11" s="225">
        <f t="shared" si="9"/>
        <v>44</v>
      </c>
      <c r="X11" s="263">
        <f t="shared" si="10"/>
        <v>-0.23428571428571429</v>
      </c>
      <c r="Y11" s="255">
        <f t="shared" si="11"/>
        <v>-3.007518796992481E-2</v>
      </c>
      <c r="Z11" s="255">
        <f t="shared" si="12"/>
        <v>1.1764705882352941E-2</v>
      </c>
      <c r="AA11" s="255">
        <f t="shared" si="13"/>
        <v>-0.21328671328671328</v>
      </c>
      <c r="AB11" s="255">
        <f t="shared" si="14"/>
        <v>-0.10283687943262411</v>
      </c>
      <c r="AC11" s="256">
        <f t="shared" si="15"/>
        <v>0.32116788321167883</v>
      </c>
    </row>
    <row r="12" spans="1:29" x14ac:dyDescent="0.25">
      <c r="A12" s="9" t="s">
        <v>11</v>
      </c>
      <c r="B12" s="87">
        <v>69</v>
      </c>
      <c r="C12" s="50">
        <v>74</v>
      </c>
      <c r="D12" s="51">
        <f t="shared" si="2"/>
        <v>-5</v>
      </c>
      <c r="E12" s="77">
        <f t="shared" si="3"/>
        <v>-6.7567567567567571E-2</v>
      </c>
      <c r="F12" s="218">
        <v>6</v>
      </c>
      <c r="G12" s="138">
        <v>13</v>
      </c>
      <c r="H12" s="138">
        <v>8</v>
      </c>
      <c r="I12" s="138">
        <v>16</v>
      </c>
      <c r="J12" s="138">
        <v>11</v>
      </c>
      <c r="K12" s="221">
        <v>15</v>
      </c>
      <c r="L12" s="218">
        <v>18</v>
      </c>
      <c r="M12" s="138">
        <v>6</v>
      </c>
      <c r="N12" s="138">
        <v>3</v>
      </c>
      <c r="O12" s="138">
        <v>24</v>
      </c>
      <c r="P12" s="138">
        <v>15</v>
      </c>
      <c r="Q12" s="221">
        <v>8</v>
      </c>
      <c r="R12" s="218">
        <f t="shared" si="4"/>
        <v>-12</v>
      </c>
      <c r="S12" s="138">
        <f t="shared" si="5"/>
        <v>7</v>
      </c>
      <c r="T12" s="138">
        <f t="shared" si="6"/>
        <v>5</v>
      </c>
      <c r="U12" s="138">
        <f t="shared" si="7"/>
        <v>-8</v>
      </c>
      <c r="V12" s="138">
        <f t="shared" si="8"/>
        <v>-4</v>
      </c>
      <c r="W12" s="221">
        <f t="shared" si="9"/>
        <v>7</v>
      </c>
      <c r="X12" s="257">
        <f t="shared" si="10"/>
        <v>-0.66666666666666663</v>
      </c>
      <c r="Y12" s="258">
        <f t="shared" si="11"/>
        <v>1.1666666666666667</v>
      </c>
      <c r="Z12" s="258">
        <f t="shared" si="12"/>
        <v>1.6666666666666667</v>
      </c>
      <c r="AA12" s="258">
        <f t="shared" si="13"/>
        <v>-0.33333333333333331</v>
      </c>
      <c r="AB12" s="258">
        <f t="shared" si="14"/>
        <v>-0.26666666666666666</v>
      </c>
      <c r="AC12" s="259">
        <f t="shared" si="15"/>
        <v>0.875</v>
      </c>
    </row>
    <row r="13" spans="1:29" x14ac:dyDescent="0.25">
      <c r="A13" s="9" t="s">
        <v>12</v>
      </c>
      <c r="B13" s="87">
        <v>124</v>
      </c>
      <c r="C13" s="50">
        <v>136</v>
      </c>
      <c r="D13" s="51">
        <f t="shared" si="2"/>
        <v>-12</v>
      </c>
      <c r="E13" s="77">
        <f t="shared" si="3"/>
        <v>-8.8235294117647065E-2</v>
      </c>
      <c r="F13" s="218">
        <v>16</v>
      </c>
      <c r="G13" s="138">
        <v>19</v>
      </c>
      <c r="H13" s="138">
        <v>13</v>
      </c>
      <c r="I13" s="138">
        <v>31</v>
      </c>
      <c r="J13" s="138">
        <v>23</v>
      </c>
      <c r="K13" s="221">
        <v>22</v>
      </c>
      <c r="L13" s="218">
        <v>33</v>
      </c>
      <c r="M13" s="138">
        <v>19</v>
      </c>
      <c r="N13" s="138">
        <v>7</v>
      </c>
      <c r="O13" s="138">
        <v>43</v>
      </c>
      <c r="P13" s="138">
        <v>24</v>
      </c>
      <c r="Q13" s="221">
        <v>10</v>
      </c>
      <c r="R13" s="218">
        <f t="shared" si="4"/>
        <v>-17</v>
      </c>
      <c r="S13" s="138">
        <f t="shared" si="5"/>
        <v>0</v>
      </c>
      <c r="T13" s="138">
        <f t="shared" si="6"/>
        <v>6</v>
      </c>
      <c r="U13" s="138">
        <f t="shared" si="7"/>
        <v>-12</v>
      </c>
      <c r="V13" s="138">
        <f t="shared" si="8"/>
        <v>-1</v>
      </c>
      <c r="W13" s="221">
        <f t="shared" si="9"/>
        <v>12</v>
      </c>
      <c r="X13" s="257">
        <f t="shared" si="10"/>
        <v>-0.51515151515151514</v>
      </c>
      <c r="Y13" s="258">
        <f t="shared" si="11"/>
        <v>0</v>
      </c>
      <c r="Z13" s="258">
        <f t="shared" si="12"/>
        <v>0.8571428571428571</v>
      </c>
      <c r="AA13" s="258">
        <f t="shared" si="13"/>
        <v>-0.27906976744186046</v>
      </c>
      <c r="AB13" s="258">
        <f t="shared" si="14"/>
        <v>-4.1666666666666664E-2</v>
      </c>
      <c r="AC13" s="259">
        <f t="shared" si="15"/>
        <v>1.2</v>
      </c>
    </row>
    <row r="14" spans="1:29" x14ac:dyDescent="0.25">
      <c r="A14" s="9" t="s">
        <v>13</v>
      </c>
      <c r="B14" s="87">
        <v>159</v>
      </c>
      <c r="C14" s="50">
        <v>201</v>
      </c>
      <c r="D14" s="51">
        <f t="shared" si="2"/>
        <v>-42</v>
      </c>
      <c r="E14" s="77">
        <f t="shared" si="3"/>
        <v>-0.20895522388059701</v>
      </c>
      <c r="F14" s="218">
        <v>19</v>
      </c>
      <c r="G14" s="138">
        <v>16</v>
      </c>
      <c r="H14" s="138">
        <v>15</v>
      </c>
      <c r="I14" s="138">
        <v>32</v>
      </c>
      <c r="J14" s="138">
        <v>53</v>
      </c>
      <c r="K14" s="221">
        <v>24</v>
      </c>
      <c r="L14" s="218">
        <v>18</v>
      </c>
      <c r="M14" s="138">
        <v>27</v>
      </c>
      <c r="N14" s="138">
        <v>19</v>
      </c>
      <c r="O14" s="138">
        <v>55</v>
      </c>
      <c r="P14" s="138">
        <v>61</v>
      </c>
      <c r="Q14" s="221">
        <v>21</v>
      </c>
      <c r="R14" s="218">
        <f t="shared" si="4"/>
        <v>1</v>
      </c>
      <c r="S14" s="138">
        <f t="shared" si="5"/>
        <v>-11</v>
      </c>
      <c r="T14" s="138">
        <f t="shared" si="6"/>
        <v>-4</v>
      </c>
      <c r="U14" s="138">
        <f t="shared" si="7"/>
        <v>-23</v>
      </c>
      <c r="V14" s="138">
        <f t="shared" si="8"/>
        <v>-8</v>
      </c>
      <c r="W14" s="221">
        <f t="shared" si="9"/>
        <v>3</v>
      </c>
      <c r="X14" s="257">
        <f t="shared" si="10"/>
        <v>5.5555555555555552E-2</v>
      </c>
      <c r="Y14" s="258">
        <f t="shared" si="11"/>
        <v>-0.40740740740740738</v>
      </c>
      <c r="Z14" s="258">
        <f t="shared" si="12"/>
        <v>-0.21052631578947367</v>
      </c>
      <c r="AA14" s="258">
        <f t="shared" si="13"/>
        <v>-0.41818181818181815</v>
      </c>
      <c r="AB14" s="258">
        <f t="shared" si="14"/>
        <v>-0.13114754098360656</v>
      </c>
      <c r="AC14" s="259">
        <f t="shared" si="15"/>
        <v>0.14285714285714285</v>
      </c>
    </row>
    <row r="15" spans="1:29" x14ac:dyDescent="0.25">
      <c r="A15" s="10" t="s">
        <v>14</v>
      </c>
      <c r="B15" s="88">
        <f>B11-(B12+B13+B14)</f>
        <v>656</v>
      </c>
      <c r="C15" s="52">
        <f>C11-(SUM(C12:C14))</f>
        <v>687</v>
      </c>
      <c r="D15" s="53">
        <f t="shared" si="2"/>
        <v>-31</v>
      </c>
      <c r="E15" s="27">
        <f t="shared" si="3"/>
        <v>-4.5123726346433773E-2</v>
      </c>
      <c r="F15" s="219">
        <f>F11-(F12+F13+F14)</f>
        <v>93</v>
      </c>
      <c r="G15" s="139">
        <f>G11-(G12+G13+G14)</f>
        <v>81</v>
      </c>
      <c r="H15" s="139">
        <f t="shared" ref="H15:K15" si="18">H11-(H12+H13+H14)</f>
        <v>50</v>
      </c>
      <c r="I15" s="139">
        <f t="shared" si="18"/>
        <v>146</v>
      </c>
      <c r="J15" s="139">
        <f t="shared" si="18"/>
        <v>166</v>
      </c>
      <c r="K15" s="160">
        <f t="shared" si="18"/>
        <v>120</v>
      </c>
      <c r="L15" s="219">
        <f>L11-(L12+L13+L14)</f>
        <v>106</v>
      </c>
      <c r="M15" s="139">
        <f>M11-(M12+M13+M14)</f>
        <v>81</v>
      </c>
      <c r="N15" s="139">
        <f t="shared" ref="N15:Q15" si="19">N11-(N12+N13+N14)</f>
        <v>56</v>
      </c>
      <c r="O15" s="139">
        <f t="shared" si="19"/>
        <v>164</v>
      </c>
      <c r="P15" s="139">
        <f t="shared" si="19"/>
        <v>182</v>
      </c>
      <c r="Q15" s="160">
        <f t="shared" si="19"/>
        <v>98</v>
      </c>
      <c r="R15" s="219">
        <f t="shared" si="4"/>
        <v>-13</v>
      </c>
      <c r="S15" s="139">
        <f t="shared" si="5"/>
        <v>0</v>
      </c>
      <c r="T15" s="139">
        <f t="shared" si="6"/>
        <v>-6</v>
      </c>
      <c r="U15" s="139">
        <f t="shared" si="7"/>
        <v>-18</v>
      </c>
      <c r="V15" s="139">
        <f t="shared" si="8"/>
        <v>-16</v>
      </c>
      <c r="W15" s="160">
        <f t="shared" si="9"/>
        <v>22</v>
      </c>
      <c r="X15" s="260">
        <f t="shared" si="10"/>
        <v>-0.12264150943396226</v>
      </c>
      <c r="Y15" s="261">
        <f t="shared" si="11"/>
        <v>0</v>
      </c>
      <c r="Z15" s="261">
        <f t="shared" si="12"/>
        <v>-0.10714285714285714</v>
      </c>
      <c r="AA15" s="261">
        <f t="shared" si="13"/>
        <v>-0.10975609756097561</v>
      </c>
      <c r="AB15" s="261">
        <f t="shared" si="14"/>
        <v>-8.7912087912087919E-2</v>
      </c>
      <c r="AC15" s="262">
        <f t="shared" si="15"/>
        <v>0.22448979591836735</v>
      </c>
    </row>
    <row r="16" spans="1:29" x14ac:dyDescent="0.25">
      <c r="A16" s="4" t="s">
        <v>15</v>
      </c>
      <c r="B16" s="86">
        <v>2056</v>
      </c>
      <c r="C16" s="48">
        <v>2073</v>
      </c>
      <c r="D16" s="49">
        <f t="shared" si="2"/>
        <v>-17</v>
      </c>
      <c r="E16" s="25">
        <f t="shared" si="3"/>
        <v>-8.2006753497346832E-3</v>
      </c>
      <c r="F16" s="94">
        <v>300</v>
      </c>
      <c r="G16" s="151">
        <v>237</v>
      </c>
      <c r="H16" s="151">
        <v>172</v>
      </c>
      <c r="I16" s="151">
        <v>507</v>
      </c>
      <c r="J16" s="151">
        <v>491</v>
      </c>
      <c r="K16" s="225">
        <v>349</v>
      </c>
      <c r="L16" s="94">
        <v>314</v>
      </c>
      <c r="M16" s="151">
        <v>250</v>
      </c>
      <c r="N16" s="151">
        <v>162</v>
      </c>
      <c r="O16" s="151">
        <v>514</v>
      </c>
      <c r="P16" s="151">
        <v>579</v>
      </c>
      <c r="Q16" s="225">
        <v>254</v>
      </c>
      <c r="R16" s="94">
        <f t="shared" si="4"/>
        <v>-14</v>
      </c>
      <c r="S16" s="151">
        <f t="shared" si="5"/>
        <v>-13</v>
      </c>
      <c r="T16" s="151">
        <f t="shared" si="6"/>
        <v>10</v>
      </c>
      <c r="U16" s="151">
        <f t="shared" si="7"/>
        <v>-7</v>
      </c>
      <c r="V16" s="151">
        <f t="shared" si="8"/>
        <v>-88</v>
      </c>
      <c r="W16" s="225">
        <f t="shared" si="9"/>
        <v>95</v>
      </c>
      <c r="X16" s="263">
        <f t="shared" si="10"/>
        <v>-4.4585987261146494E-2</v>
      </c>
      <c r="Y16" s="255">
        <f t="shared" si="11"/>
        <v>-5.1999999999999998E-2</v>
      </c>
      <c r="Z16" s="255">
        <f t="shared" si="12"/>
        <v>6.1728395061728392E-2</v>
      </c>
      <c r="AA16" s="255">
        <f t="shared" si="13"/>
        <v>-1.3618677042801557E-2</v>
      </c>
      <c r="AB16" s="255">
        <f t="shared" si="14"/>
        <v>-0.15198618307426598</v>
      </c>
      <c r="AC16" s="256">
        <f t="shared" si="15"/>
        <v>0.37401574803149606</v>
      </c>
    </row>
    <row r="17" spans="1:29" x14ac:dyDescent="0.25">
      <c r="A17" s="9" t="s">
        <v>16</v>
      </c>
      <c r="B17" s="87">
        <v>1160</v>
      </c>
      <c r="C17" s="50">
        <v>1174</v>
      </c>
      <c r="D17" s="51">
        <f t="shared" si="2"/>
        <v>-14</v>
      </c>
      <c r="E17" s="77">
        <f t="shared" si="3"/>
        <v>-1.192504258943782E-2</v>
      </c>
      <c r="F17" s="218">
        <v>176</v>
      </c>
      <c r="G17" s="138">
        <v>124</v>
      </c>
      <c r="H17" s="138">
        <v>101</v>
      </c>
      <c r="I17" s="138">
        <v>308</v>
      </c>
      <c r="J17" s="138">
        <v>277</v>
      </c>
      <c r="K17" s="221">
        <v>174</v>
      </c>
      <c r="L17" s="218">
        <v>168</v>
      </c>
      <c r="M17" s="138">
        <v>156</v>
      </c>
      <c r="N17" s="138">
        <v>110</v>
      </c>
      <c r="O17" s="138">
        <v>296</v>
      </c>
      <c r="P17" s="138">
        <v>323</v>
      </c>
      <c r="Q17" s="221">
        <v>121</v>
      </c>
      <c r="R17" s="218">
        <f t="shared" si="4"/>
        <v>8</v>
      </c>
      <c r="S17" s="138">
        <f t="shared" si="5"/>
        <v>-32</v>
      </c>
      <c r="T17" s="138">
        <f t="shared" si="6"/>
        <v>-9</v>
      </c>
      <c r="U17" s="138">
        <f t="shared" si="7"/>
        <v>12</v>
      </c>
      <c r="V17" s="138">
        <f t="shared" si="8"/>
        <v>-46</v>
      </c>
      <c r="W17" s="221">
        <f t="shared" si="9"/>
        <v>53</v>
      </c>
      <c r="X17" s="257">
        <f t="shared" si="10"/>
        <v>4.7619047619047616E-2</v>
      </c>
      <c r="Y17" s="258">
        <f t="shared" si="11"/>
        <v>-0.20512820512820512</v>
      </c>
      <c r="Z17" s="258">
        <f t="shared" si="12"/>
        <v>-8.1818181818181818E-2</v>
      </c>
      <c r="AA17" s="258">
        <f t="shared" si="13"/>
        <v>4.0540540540540543E-2</v>
      </c>
      <c r="AB17" s="258">
        <f t="shared" si="14"/>
        <v>-0.14241486068111456</v>
      </c>
      <c r="AC17" s="259">
        <f t="shared" si="15"/>
        <v>0.43801652892561982</v>
      </c>
    </row>
    <row r="18" spans="1:29" x14ac:dyDescent="0.25">
      <c r="A18" s="10" t="s">
        <v>17</v>
      </c>
      <c r="B18" s="88">
        <f>B16-B17</f>
        <v>896</v>
      </c>
      <c r="C18" s="52">
        <f>C16-C17</f>
        <v>899</v>
      </c>
      <c r="D18" s="53">
        <f t="shared" si="2"/>
        <v>-3</v>
      </c>
      <c r="E18" s="27">
        <f t="shared" si="3"/>
        <v>-3.3370411568409346E-3</v>
      </c>
      <c r="F18" s="219">
        <f>F16-F17</f>
        <v>124</v>
      </c>
      <c r="G18" s="139">
        <f>G16-G17</f>
        <v>113</v>
      </c>
      <c r="H18" s="139">
        <f t="shared" ref="H18:K18" si="20">H16-H17</f>
        <v>71</v>
      </c>
      <c r="I18" s="139">
        <f t="shared" si="20"/>
        <v>199</v>
      </c>
      <c r="J18" s="139">
        <f t="shared" si="20"/>
        <v>214</v>
      </c>
      <c r="K18" s="160">
        <f t="shared" si="20"/>
        <v>175</v>
      </c>
      <c r="L18" s="219">
        <f>L16-L17</f>
        <v>146</v>
      </c>
      <c r="M18" s="139">
        <f>M16-M17</f>
        <v>94</v>
      </c>
      <c r="N18" s="139">
        <f t="shared" ref="N18:Q18" si="21">N16-N17</f>
        <v>52</v>
      </c>
      <c r="O18" s="139">
        <f t="shared" si="21"/>
        <v>218</v>
      </c>
      <c r="P18" s="139">
        <f t="shared" si="21"/>
        <v>256</v>
      </c>
      <c r="Q18" s="160">
        <f t="shared" si="21"/>
        <v>133</v>
      </c>
      <c r="R18" s="219">
        <f t="shared" si="4"/>
        <v>-22</v>
      </c>
      <c r="S18" s="139">
        <f t="shared" si="5"/>
        <v>19</v>
      </c>
      <c r="T18" s="139">
        <f t="shared" si="6"/>
        <v>19</v>
      </c>
      <c r="U18" s="139">
        <f t="shared" si="7"/>
        <v>-19</v>
      </c>
      <c r="V18" s="139">
        <f t="shared" si="8"/>
        <v>-42</v>
      </c>
      <c r="W18" s="160">
        <f t="shared" si="9"/>
        <v>42</v>
      </c>
      <c r="X18" s="260">
        <f t="shared" si="10"/>
        <v>-0.15068493150684931</v>
      </c>
      <c r="Y18" s="261">
        <f t="shared" si="11"/>
        <v>0.20212765957446807</v>
      </c>
      <c r="Z18" s="261">
        <f t="shared" si="12"/>
        <v>0.36538461538461536</v>
      </c>
      <c r="AA18" s="261">
        <f t="shared" si="13"/>
        <v>-8.7155963302752298E-2</v>
      </c>
      <c r="AB18" s="261">
        <f t="shared" si="14"/>
        <v>-0.1640625</v>
      </c>
      <c r="AC18" s="262">
        <f t="shared" si="15"/>
        <v>0.31578947368421051</v>
      </c>
    </row>
    <row r="19" spans="1:29" x14ac:dyDescent="0.25">
      <c r="A19" s="4" t="s">
        <v>18</v>
      </c>
      <c r="B19" s="86">
        <v>1455</v>
      </c>
      <c r="C19" s="48">
        <v>1535</v>
      </c>
      <c r="D19" s="49">
        <f t="shared" si="2"/>
        <v>-80</v>
      </c>
      <c r="E19" s="25">
        <f t="shared" si="3"/>
        <v>-5.2117263843648211E-2</v>
      </c>
      <c r="F19" s="94">
        <v>165</v>
      </c>
      <c r="G19" s="151">
        <v>165</v>
      </c>
      <c r="H19" s="151">
        <v>104</v>
      </c>
      <c r="I19" s="151">
        <v>298</v>
      </c>
      <c r="J19" s="151">
        <v>435</v>
      </c>
      <c r="K19" s="225">
        <v>288</v>
      </c>
      <c r="L19" s="94">
        <v>185</v>
      </c>
      <c r="M19" s="151">
        <v>182</v>
      </c>
      <c r="N19" s="151">
        <v>108</v>
      </c>
      <c r="O19" s="151">
        <v>363</v>
      </c>
      <c r="P19" s="151">
        <v>440</v>
      </c>
      <c r="Q19" s="225">
        <v>257</v>
      </c>
      <c r="R19" s="94">
        <f t="shared" si="4"/>
        <v>-20</v>
      </c>
      <c r="S19" s="151">
        <f t="shared" si="5"/>
        <v>-17</v>
      </c>
      <c r="T19" s="151">
        <f t="shared" si="6"/>
        <v>-4</v>
      </c>
      <c r="U19" s="151">
        <f t="shared" si="7"/>
        <v>-65</v>
      </c>
      <c r="V19" s="151">
        <f t="shared" si="8"/>
        <v>-5</v>
      </c>
      <c r="W19" s="225">
        <f t="shared" si="9"/>
        <v>31</v>
      </c>
      <c r="X19" s="263">
        <f t="shared" si="10"/>
        <v>-0.10810810810810811</v>
      </c>
      <c r="Y19" s="255">
        <f t="shared" si="11"/>
        <v>-9.3406593406593408E-2</v>
      </c>
      <c r="Z19" s="255">
        <f t="shared" si="12"/>
        <v>-3.7037037037037035E-2</v>
      </c>
      <c r="AA19" s="255">
        <f t="shared" si="13"/>
        <v>-0.1790633608815427</v>
      </c>
      <c r="AB19" s="255">
        <f t="shared" si="14"/>
        <v>-1.1363636363636364E-2</v>
      </c>
      <c r="AC19" s="256">
        <f t="shared" si="15"/>
        <v>0.12062256809338522</v>
      </c>
    </row>
    <row r="20" spans="1:29" x14ac:dyDescent="0.25">
      <c r="A20" s="9" t="s">
        <v>19</v>
      </c>
      <c r="B20" s="87">
        <v>110</v>
      </c>
      <c r="C20" s="50">
        <v>130</v>
      </c>
      <c r="D20" s="51">
        <f t="shared" si="2"/>
        <v>-20</v>
      </c>
      <c r="E20" s="77">
        <f t="shared" si="3"/>
        <v>-0.15384615384615385</v>
      </c>
      <c r="F20" s="218">
        <v>20</v>
      </c>
      <c r="G20" s="138">
        <v>8</v>
      </c>
      <c r="H20" s="138">
        <v>7</v>
      </c>
      <c r="I20" s="138">
        <v>26</v>
      </c>
      <c r="J20" s="138">
        <v>32</v>
      </c>
      <c r="K20" s="221">
        <v>17</v>
      </c>
      <c r="L20" s="218">
        <v>17</v>
      </c>
      <c r="M20" s="138">
        <v>14</v>
      </c>
      <c r="N20" s="138">
        <v>7</v>
      </c>
      <c r="O20" s="138">
        <v>41</v>
      </c>
      <c r="P20" s="138">
        <v>30</v>
      </c>
      <c r="Q20" s="221">
        <v>21</v>
      </c>
      <c r="R20" s="218">
        <f t="shared" si="4"/>
        <v>3</v>
      </c>
      <c r="S20" s="138">
        <f t="shared" si="5"/>
        <v>-6</v>
      </c>
      <c r="T20" s="138">
        <f t="shared" si="6"/>
        <v>0</v>
      </c>
      <c r="U20" s="138">
        <f t="shared" si="7"/>
        <v>-15</v>
      </c>
      <c r="V20" s="138">
        <f t="shared" si="8"/>
        <v>2</v>
      </c>
      <c r="W20" s="221">
        <f t="shared" si="9"/>
        <v>-4</v>
      </c>
      <c r="X20" s="257">
        <f t="shared" si="10"/>
        <v>0.17647058823529413</v>
      </c>
      <c r="Y20" s="258">
        <f t="shared" si="11"/>
        <v>-0.42857142857142855</v>
      </c>
      <c r="Z20" s="258">
        <f t="shared" si="12"/>
        <v>0</v>
      </c>
      <c r="AA20" s="258">
        <f t="shared" si="13"/>
        <v>-0.36585365853658536</v>
      </c>
      <c r="AB20" s="258">
        <f t="shared" si="14"/>
        <v>6.6666666666666666E-2</v>
      </c>
      <c r="AC20" s="259">
        <f t="shared" si="15"/>
        <v>-0.19047619047619047</v>
      </c>
    </row>
    <row r="21" spans="1:29" x14ac:dyDescent="0.25">
      <c r="A21" s="9" t="s">
        <v>20</v>
      </c>
      <c r="B21" s="87">
        <v>175</v>
      </c>
      <c r="C21" s="50">
        <v>192</v>
      </c>
      <c r="D21" s="51">
        <f t="shared" si="2"/>
        <v>-17</v>
      </c>
      <c r="E21" s="77">
        <f t="shared" si="3"/>
        <v>-8.8541666666666671E-2</v>
      </c>
      <c r="F21" s="218">
        <v>17</v>
      </c>
      <c r="G21" s="138">
        <v>9</v>
      </c>
      <c r="H21" s="138">
        <v>18</v>
      </c>
      <c r="I21" s="138">
        <v>29</v>
      </c>
      <c r="J21" s="138">
        <v>47</v>
      </c>
      <c r="K21" s="221">
        <v>55</v>
      </c>
      <c r="L21" s="218">
        <v>24</v>
      </c>
      <c r="M21" s="138">
        <v>28</v>
      </c>
      <c r="N21" s="138">
        <v>12</v>
      </c>
      <c r="O21" s="138">
        <v>46</v>
      </c>
      <c r="P21" s="138">
        <v>44</v>
      </c>
      <c r="Q21" s="221">
        <v>38</v>
      </c>
      <c r="R21" s="218">
        <f t="shared" si="4"/>
        <v>-7</v>
      </c>
      <c r="S21" s="138">
        <f t="shared" si="5"/>
        <v>-19</v>
      </c>
      <c r="T21" s="138">
        <f t="shared" si="6"/>
        <v>6</v>
      </c>
      <c r="U21" s="138">
        <f t="shared" si="7"/>
        <v>-17</v>
      </c>
      <c r="V21" s="138">
        <f t="shared" si="8"/>
        <v>3</v>
      </c>
      <c r="W21" s="221">
        <f t="shared" si="9"/>
        <v>17</v>
      </c>
      <c r="X21" s="257">
        <f t="shared" si="10"/>
        <v>-0.29166666666666669</v>
      </c>
      <c r="Y21" s="258">
        <f t="shared" si="11"/>
        <v>-0.6785714285714286</v>
      </c>
      <c r="Z21" s="258">
        <f t="shared" si="12"/>
        <v>0.5</v>
      </c>
      <c r="AA21" s="258">
        <f t="shared" si="13"/>
        <v>-0.36956521739130432</v>
      </c>
      <c r="AB21" s="258">
        <f t="shared" si="14"/>
        <v>6.8181818181818177E-2</v>
      </c>
      <c r="AC21" s="259">
        <f t="shared" si="15"/>
        <v>0.44736842105263158</v>
      </c>
    </row>
    <row r="22" spans="1:29" x14ac:dyDescent="0.25">
      <c r="A22" s="10" t="s">
        <v>21</v>
      </c>
      <c r="B22" s="88">
        <f>B19-(B20+B21)</f>
        <v>1170</v>
      </c>
      <c r="C22" s="52">
        <f>C19-(SUM(C20:C21))</f>
        <v>1213</v>
      </c>
      <c r="D22" s="53">
        <f t="shared" si="2"/>
        <v>-43</v>
      </c>
      <c r="E22" s="27">
        <f t="shared" si="3"/>
        <v>-3.5449299258037921E-2</v>
      </c>
      <c r="F22" s="219">
        <f>F19-(F20+F21)</f>
        <v>128</v>
      </c>
      <c r="G22" s="139">
        <f>G19-(G20+G21)</f>
        <v>148</v>
      </c>
      <c r="H22" s="139">
        <f t="shared" ref="H22:K22" si="22">H19-(H20+H21)</f>
        <v>79</v>
      </c>
      <c r="I22" s="139">
        <f t="shared" si="22"/>
        <v>243</v>
      </c>
      <c r="J22" s="139">
        <f t="shared" si="22"/>
        <v>356</v>
      </c>
      <c r="K22" s="160">
        <f t="shared" si="22"/>
        <v>216</v>
      </c>
      <c r="L22" s="219">
        <f>L19-(L20+L21)</f>
        <v>144</v>
      </c>
      <c r="M22" s="139">
        <f>M19-(M20+M21)</f>
        <v>140</v>
      </c>
      <c r="N22" s="139">
        <f t="shared" ref="N22:Q22" si="23">N19-(N20+N21)</f>
        <v>89</v>
      </c>
      <c r="O22" s="139">
        <f t="shared" si="23"/>
        <v>276</v>
      </c>
      <c r="P22" s="139">
        <f t="shared" si="23"/>
        <v>366</v>
      </c>
      <c r="Q22" s="160">
        <f t="shared" si="23"/>
        <v>198</v>
      </c>
      <c r="R22" s="219">
        <f t="shared" si="4"/>
        <v>-16</v>
      </c>
      <c r="S22" s="139">
        <f t="shared" si="5"/>
        <v>8</v>
      </c>
      <c r="T22" s="139">
        <f t="shared" si="6"/>
        <v>-10</v>
      </c>
      <c r="U22" s="139">
        <f t="shared" si="7"/>
        <v>-33</v>
      </c>
      <c r="V22" s="139">
        <f t="shared" si="8"/>
        <v>-10</v>
      </c>
      <c r="W22" s="160">
        <f t="shared" si="9"/>
        <v>18</v>
      </c>
      <c r="X22" s="260">
        <f t="shared" si="10"/>
        <v>-0.1111111111111111</v>
      </c>
      <c r="Y22" s="261">
        <f t="shared" si="11"/>
        <v>5.7142857142857141E-2</v>
      </c>
      <c r="Z22" s="261">
        <f t="shared" si="12"/>
        <v>-0.11235955056179775</v>
      </c>
      <c r="AA22" s="261">
        <f t="shared" si="13"/>
        <v>-0.11956521739130435</v>
      </c>
      <c r="AB22" s="261">
        <f t="shared" si="14"/>
        <v>-2.7322404371584699E-2</v>
      </c>
      <c r="AC22" s="262">
        <f t="shared" si="15"/>
        <v>9.0909090909090912E-2</v>
      </c>
    </row>
    <row r="23" spans="1:29" x14ac:dyDescent="0.25">
      <c r="A23" s="5" t="s">
        <v>22</v>
      </c>
      <c r="B23" s="89">
        <v>1210</v>
      </c>
      <c r="C23" s="56">
        <v>1241</v>
      </c>
      <c r="D23" s="57">
        <f t="shared" si="2"/>
        <v>-31</v>
      </c>
      <c r="E23" s="28">
        <f t="shared" si="3"/>
        <v>-2.4979854955680902E-2</v>
      </c>
      <c r="F23" s="97">
        <v>174</v>
      </c>
      <c r="G23" s="152">
        <v>141</v>
      </c>
      <c r="H23" s="152">
        <v>117</v>
      </c>
      <c r="I23" s="152">
        <v>267</v>
      </c>
      <c r="J23" s="152">
        <v>310</v>
      </c>
      <c r="K23" s="222">
        <v>201</v>
      </c>
      <c r="L23" s="97">
        <v>193</v>
      </c>
      <c r="M23" s="152">
        <v>186</v>
      </c>
      <c r="N23" s="152">
        <v>94</v>
      </c>
      <c r="O23" s="152">
        <v>293</v>
      </c>
      <c r="P23" s="152">
        <v>334</v>
      </c>
      <c r="Q23" s="222">
        <v>141</v>
      </c>
      <c r="R23" s="97">
        <f t="shared" si="4"/>
        <v>-19</v>
      </c>
      <c r="S23" s="152">
        <f t="shared" si="5"/>
        <v>-45</v>
      </c>
      <c r="T23" s="152">
        <f t="shared" si="6"/>
        <v>23</v>
      </c>
      <c r="U23" s="152">
        <f t="shared" si="7"/>
        <v>-26</v>
      </c>
      <c r="V23" s="152">
        <f t="shared" si="8"/>
        <v>-24</v>
      </c>
      <c r="W23" s="222">
        <f t="shared" si="9"/>
        <v>60</v>
      </c>
      <c r="X23" s="264">
        <f t="shared" si="10"/>
        <v>-9.8445595854922283E-2</v>
      </c>
      <c r="Y23" s="265">
        <f t="shared" si="11"/>
        <v>-0.24193548387096775</v>
      </c>
      <c r="Z23" s="265">
        <f t="shared" si="12"/>
        <v>0.24468085106382978</v>
      </c>
      <c r="AA23" s="265">
        <f t="shared" si="13"/>
        <v>-8.8737201365187715E-2</v>
      </c>
      <c r="AB23" s="265">
        <f t="shared" si="14"/>
        <v>-7.1856287425149698E-2</v>
      </c>
      <c r="AC23" s="266">
        <f t="shared" si="15"/>
        <v>0.42553191489361702</v>
      </c>
    </row>
    <row r="24" spans="1:29" x14ac:dyDescent="0.25">
      <c r="A24" s="130" t="s">
        <v>23</v>
      </c>
      <c r="B24" s="99">
        <v>17159</v>
      </c>
      <c r="C24" s="54">
        <v>17613</v>
      </c>
      <c r="D24" s="55">
        <f t="shared" si="2"/>
        <v>-454</v>
      </c>
      <c r="E24" s="39">
        <f t="shared" si="3"/>
        <v>-2.5776415147902118E-2</v>
      </c>
      <c r="F24" s="129">
        <v>1837</v>
      </c>
      <c r="G24" s="151">
        <v>1691</v>
      </c>
      <c r="H24" s="151">
        <v>1267</v>
      </c>
      <c r="I24" s="151">
        <v>3571</v>
      </c>
      <c r="J24" s="151">
        <v>4471</v>
      </c>
      <c r="K24" s="225">
        <v>4322</v>
      </c>
      <c r="L24" s="129">
        <v>2130</v>
      </c>
      <c r="M24" s="151">
        <v>1664</v>
      </c>
      <c r="N24" s="151">
        <v>1390</v>
      </c>
      <c r="O24" s="151">
        <v>3804</v>
      </c>
      <c r="P24" s="151">
        <v>4898</v>
      </c>
      <c r="Q24" s="225">
        <v>3727</v>
      </c>
      <c r="R24" s="129">
        <f t="shared" si="4"/>
        <v>-293</v>
      </c>
      <c r="S24" s="151">
        <f t="shared" si="5"/>
        <v>27</v>
      </c>
      <c r="T24" s="151">
        <f t="shared" si="6"/>
        <v>-123</v>
      </c>
      <c r="U24" s="151">
        <f t="shared" si="7"/>
        <v>-233</v>
      </c>
      <c r="V24" s="151">
        <f t="shared" si="8"/>
        <v>-427</v>
      </c>
      <c r="W24" s="225">
        <f t="shared" si="9"/>
        <v>595</v>
      </c>
      <c r="X24" s="254">
        <f t="shared" si="10"/>
        <v>-0.13755868544600938</v>
      </c>
      <c r="Y24" s="255">
        <f t="shared" si="11"/>
        <v>1.622596153846154E-2</v>
      </c>
      <c r="Z24" s="255">
        <f t="shared" si="12"/>
        <v>-8.8489208633093522E-2</v>
      </c>
      <c r="AA24" s="255">
        <f t="shared" si="13"/>
        <v>-6.1251314405888539E-2</v>
      </c>
      <c r="AB24" s="255">
        <f t="shared" si="14"/>
        <v>-8.7178440179665168E-2</v>
      </c>
      <c r="AC24" s="256">
        <f t="shared" si="15"/>
        <v>0.15964582774349342</v>
      </c>
    </row>
    <row r="25" spans="1:29" x14ac:dyDescent="0.25">
      <c r="A25" s="9" t="s">
        <v>24</v>
      </c>
      <c r="B25" s="87">
        <v>12786</v>
      </c>
      <c r="C25" s="50">
        <v>13227</v>
      </c>
      <c r="D25" s="51">
        <f t="shared" si="2"/>
        <v>-441</v>
      </c>
      <c r="E25" s="77">
        <f t="shared" si="3"/>
        <v>-3.3340893626672717E-2</v>
      </c>
      <c r="F25" s="218">
        <v>1309</v>
      </c>
      <c r="G25" s="138">
        <v>1218</v>
      </c>
      <c r="H25" s="138">
        <v>1015</v>
      </c>
      <c r="I25" s="138">
        <v>2655</v>
      </c>
      <c r="J25" s="138">
        <v>3235</v>
      </c>
      <c r="K25" s="221">
        <v>3354</v>
      </c>
      <c r="L25" s="218">
        <v>1631</v>
      </c>
      <c r="M25" s="138">
        <v>1217</v>
      </c>
      <c r="N25" s="138">
        <v>1102</v>
      </c>
      <c r="O25" s="138">
        <v>2901</v>
      </c>
      <c r="P25" s="138">
        <v>3401</v>
      </c>
      <c r="Q25" s="221">
        <v>2975</v>
      </c>
      <c r="R25" s="218">
        <f t="shared" si="4"/>
        <v>-322</v>
      </c>
      <c r="S25" s="138">
        <f t="shared" si="5"/>
        <v>1</v>
      </c>
      <c r="T25" s="138">
        <f t="shared" si="6"/>
        <v>-87</v>
      </c>
      <c r="U25" s="138">
        <f t="shared" si="7"/>
        <v>-246</v>
      </c>
      <c r="V25" s="138">
        <f t="shared" si="8"/>
        <v>-166</v>
      </c>
      <c r="W25" s="221">
        <f t="shared" si="9"/>
        <v>379</v>
      </c>
      <c r="X25" s="257">
        <f t="shared" si="10"/>
        <v>-0.19742489270386265</v>
      </c>
      <c r="Y25" s="258">
        <f t="shared" si="11"/>
        <v>8.2169268693508624E-4</v>
      </c>
      <c r="Z25" s="258">
        <f t="shared" si="12"/>
        <v>-7.8947368421052627E-2</v>
      </c>
      <c r="AA25" s="258">
        <f t="shared" si="13"/>
        <v>-8.4798345398138575E-2</v>
      </c>
      <c r="AB25" s="258">
        <f t="shared" si="14"/>
        <v>-4.8809173772419875E-2</v>
      </c>
      <c r="AC25" s="259">
        <f t="shared" si="15"/>
        <v>0.12739495798319328</v>
      </c>
    </row>
    <row r="26" spans="1:29" x14ac:dyDescent="0.25">
      <c r="A26" s="10" t="s">
        <v>25</v>
      </c>
      <c r="B26" s="88">
        <f>B24-B25</f>
        <v>4373</v>
      </c>
      <c r="C26" s="52">
        <f>C24-C25</f>
        <v>4386</v>
      </c>
      <c r="D26" s="53">
        <f t="shared" si="2"/>
        <v>-13</v>
      </c>
      <c r="E26" s="27">
        <f t="shared" si="3"/>
        <v>-2.9639762881896944E-3</v>
      </c>
      <c r="F26" s="219">
        <f>F24-F25</f>
        <v>528</v>
      </c>
      <c r="G26" s="139">
        <f>G24-G25</f>
        <v>473</v>
      </c>
      <c r="H26" s="139">
        <f t="shared" ref="H26:K26" si="24">H24-H25</f>
        <v>252</v>
      </c>
      <c r="I26" s="139">
        <f t="shared" si="24"/>
        <v>916</v>
      </c>
      <c r="J26" s="139">
        <f t="shared" si="24"/>
        <v>1236</v>
      </c>
      <c r="K26" s="160">
        <f t="shared" si="24"/>
        <v>968</v>
      </c>
      <c r="L26" s="219">
        <f>L24-L25</f>
        <v>499</v>
      </c>
      <c r="M26" s="139">
        <f>M24-M25</f>
        <v>447</v>
      </c>
      <c r="N26" s="139">
        <f t="shared" ref="N26:Q26" si="25">N24-N25</f>
        <v>288</v>
      </c>
      <c r="O26" s="139">
        <f t="shared" si="25"/>
        <v>903</v>
      </c>
      <c r="P26" s="139">
        <f t="shared" si="25"/>
        <v>1497</v>
      </c>
      <c r="Q26" s="160">
        <f t="shared" si="25"/>
        <v>752</v>
      </c>
      <c r="R26" s="219">
        <f t="shared" si="4"/>
        <v>29</v>
      </c>
      <c r="S26" s="139">
        <f t="shared" si="5"/>
        <v>26</v>
      </c>
      <c r="T26" s="139">
        <f t="shared" si="6"/>
        <v>-36</v>
      </c>
      <c r="U26" s="139">
        <f t="shared" si="7"/>
        <v>13</v>
      </c>
      <c r="V26" s="139">
        <f t="shared" si="8"/>
        <v>-261</v>
      </c>
      <c r="W26" s="160">
        <f t="shared" si="9"/>
        <v>216</v>
      </c>
      <c r="X26" s="260">
        <f t="shared" si="10"/>
        <v>5.8116232464929862E-2</v>
      </c>
      <c r="Y26" s="261">
        <f t="shared" si="11"/>
        <v>5.8165548098434001E-2</v>
      </c>
      <c r="Z26" s="261">
        <f t="shared" si="12"/>
        <v>-0.125</v>
      </c>
      <c r="AA26" s="261">
        <f t="shared" si="13"/>
        <v>1.4396456256921373E-2</v>
      </c>
      <c r="AB26" s="261">
        <f t="shared" si="14"/>
        <v>-0.17434869739478959</v>
      </c>
      <c r="AC26" s="262">
        <f t="shared" si="15"/>
        <v>0.28723404255319152</v>
      </c>
    </row>
    <row r="27" spans="1:29" x14ac:dyDescent="0.25">
      <c r="A27" s="4" t="s">
        <v>26</v>
      </c>
      <c r="B27" s="86">
        <v>2164</v>
      </c>
      <c r="C27" s="48">
        <v>2255</v>
      </c>
      <c r="D27" s="49">
        <f t="shared" si="2"/>
        <v>-91</v>
      </c>
      <c r="E27" s="25">
        <f t="shared" si="3"/>
        <v>-4.0354767184035474E-2</v>
      </c>
      <c r="F27" s="94">
        <v>276</v>
      </c>
      <c r="G27" s="151">
        <v>279</v>
      </c>
      <c r="H27" s="151">
        <v>151</v>
      </c>
      <c r="I27" s="151">
        <v>464</v>
      </c>
      <c r="J27" s="151">
        <v>595</v>
      </c>
      <c r="K27" s="225">
        <v>399</v>
      </c>
      <c r="L27" s="94">
        <v>338</v>
      </c>
      <c r="M27" s="151">
        <v>248</v>
      </c>
      <c r="N27" s="151">
        <v>194</v>
      </c>
      <c r="O27" s="151">
        <v>537</v>
      </c>
      <c r="P27" s="151">
        <v>647</v>
      </c>
      <c r="Q27" s="225">
        <v>291</v>
      </c>
      <c r="R27" s="94">
        <f t="shared" si="4"/>
        <v>-62</v>
      </c>
      <c r="S27" s="151">
        <f t="shared" si="5"/>
        <v>31</v>
      </c>
      <c r="T27" s="151">
        <f t="shared" si="6"/>
        <v>-43</v>
      </c>
      <c r="U27" s="151">
        <f t="shared" si="7"/>
        <v>-73</v>
      </c>
      <c r="V27" s="151">
        <f t="shared" si="8"/>
        <v>-52</v>
      </c>
      <c r="W27" s="225">
        <f t="shared" si="9"/>
        <v>108</v>
      </c>
      <c r="X27" s="263">
        <f t="shared" si="10"/>
        <v>-0.18343195266272189</v>
      </c>
      <c r="Y27" s="255">
        <f t="shared" si="11"/>
        <v>0.125</v>
      </c>
      <c r="Z27" s="255">
        <f t="shared" si="12"/>
        <v>-0.22164948453608246</v>
      </c>
      <c r="AA27" s="255">
        <f t="shared" si="13"/>
        <v>-0.13594040968342644</v>
      </c>
      <c r="AB27" s="255">
        <f t="shared" si="14"/>
        <v>-8.0370942812983001E-2</v>
      </c>
      <c r="AC27" s="256">
        <f t="shared" si="15"/>
        <v>0.37113402061855671</v>
      </c>
    </row>
    <row r="28" spans="1:29" x14ac:dyDescent="0.25">
      <c r="A28" s="9" t="s">
        <v>27</v>
      </c>
      <c r="B28" s="87">
        <v>243</v>
      </c>
      <c r="C28" s="50">
        <v>227</v>
      </c>
      <c r="D28" s="51">
        <f t="shared" si="2"/>
        <v>16</v>
      </c>
      <c r="E28" s="77">
        <f t="shared" si="3"/>
        <v>7.0484581497797363E-2</v>
      </c>
      <c r="F28" s="218">
        <v>25</v>
      </c>
      <c r="G28" s="138">
        <v>40</v>
      </c>
      <c r="H28" s="138">
        <v>22</v>
      </c>
      <c r="I28" s="138">
        <v>45</v>
      </c>
      <c r="J28" s="138">
        <v>66</v>
      </c>
      <c r="K28" s="221">
        <v>45</v>
      </c>
      <c r="L28" s="218">
        <v>34</v>
      </c>
      <c r="M28" s="138">
        <v>26</v>
      </c>
      <c r="N28" s="138">
        <v>10</v>
      </c>
      <c r="O28" s="138">
        <v>56</v>
      </c>
      <c r="P28" s="138">
        <v>64</v>
      </c>
      <c r="Q28" s="221">
        <v>37</v>
      </c>
      <c r="R28" s="218">
        <f t="shared" si="4"/>
        <v>-9</v>
      </c>
      <c r="S28" s="138">
        <f t="shared" si="5"/>
        <v>14</v>
      </c>
      <c r="T28" s="138">
        <f t="shared" si="6"/>
        <v>12</v>
      </c>
      <c r="U28" s="138">
        <f t="shared" si="7"/>
        <v>-11</v>
      </c>
      <c r="V28" s="138">
        <f t="shared" si="8"/>
        <v>2</v>
      </c>
      <c r="W28" s="221">
        <f t="shared" si="9"/>
        <v>8</v>
      </c>
      <c r="X28" s="257">
        <f t="shared" si="10"/>
        <v>-0.26470588235294118</v>
      </c>
      <c r="Y28" s="258">
        <f t="shared" si="11"/>
        <v>0.53846153846153844</v>
      </c>
      <c r="Z28" s="258">
        <f t="shared" si="12"/>
        <v>1.2</v>
      </c>
      <c r="AA28" s="258">
        <f t="shared" si="13"/>
        <v>-0.19642857142857142</v>
      </c>
      <c r="AB28" s="258">
        <f t="shared" si="14"/>
        <v>3.125E-2</v>
      </c>
      <c r="AC28" s="259">
        <f t="shared" si="15"/>
        <v>0.21621621621621623</v>
      </c>
    </row>
    <row r="29" spans="1:29" x14ac:dyDescent="0.25">
      <c r="A29" s="9" t="s">
        <v>20</v>
      </c>
      <c r="B29" s="87">
        <v>665</v>
      </c>
      <c r="C29" s="50">
        <v>700</v>
      </c>
      <c r="D29" s="51">
        <f t="shared" si="2"/>
        <v>-35</v>
      </c>
      <c r="E29" s="77">
        <f t="shared" si="3"/>
        <v>-0.05</v>
      </c>
      <c r="F29" s="218">
        <v>96</v>
      </c>
      <c r="G29" s="138">
        <v>98</v>
      </c>
      <c r="H29" s="138">
        <v>47</v>
      </c>
      <c r="I29" s="138">
        <v>167</v>
      </c>
      <c r="J29" s="138">
        <v>149</v>
      </c>
      <c r="K29" s="221">
        <v>108</v>
      </c>
      <c r="L29" s="218">
        <v>122</v>
      </c>
      <c r="M29" s="138">
        <v>78</v>
      </c>
      <c r="N29" s="138">
        <v>65</v>
      </c>
      <c r="O29" s="138">
        <v>187</v>
      </c>
      <c r="P29" s="138">
        <v>167</v>
      </c>
      <c r="Q29" s="221">
        <v>81</v>
      </c>
      <c r="R29" s="218">
        <f t="shared" si="4"/>
        <v>-26</v>
      </c>
      <c r="S29" s="138">
        <f t="shared" si="5"/>
        <v>20</v>
      </c>
      <c r="T29" s="138">
        <f t="shared" si="6"/>
        <v>-18</v>
      </c>
      <c r="U29" s="138">
        <f t="shared" si="7"/>
        <v>-20</v>
      </c>
      <c r="V29" s="138">
        <f t="shared" si="8"/>
        <v>-18</v>
      </c>
      <c r="W29" s="221">
        <f t="shared" si="9"/>
        <v>27</v>
      </c>
      <c r="X29" s="257">
        <f t="shared" si="10"/>
        <v>-0.21311475409836064</v>
      </c>
      <c r="Y29" s="258">
        <f t="shared" si="11"/>
        <v>0.25641025641025639</v>
      </c>
      <c r="Z29" s="258">
        <f t="shared" si="12"/>
        <v>-0.27692307692307694</v>
      </c>
      <c r="AA29" s="258">
        <f t="shared" si="13"/>
        <v>-0.10695187165775401</v>
      </c>
      <c r="AB29" s="258">
        <f t="shared" si="14"/>
        <v>-0.10778443113772455</v>
      </c>
      <c r="AC29" s="259">
        <f t="shared" si="15"/>
        <v>0.33333333333333331</v>
      </c>
    </row>
    <row r="30" spans="1:29" x14ac:dyDescent="0.25">
      <c r="A30" s="10" t="s">
        <v>28</v>
      </c>
      <c r="B30" s="88">
        <f>B27-(B28+B29)</f>
        <v>1256</v>
      </c>
      <c r="C30" s="52">
        <f>C27-(C28+C29)</f>
        <v>1328</v>
      </c>
      <c r="D30" s="53">
        <f t="shared" si="2"/>
        <v>-72</v>
      </c>
      <c r="E30" s="27">
        <f t="shared" si="3"/>
        <v>-5.4216867469879519E-2</v>
      </c>
      <c r="F30" s="219">
        <f>F27-(F28+F29)</f>
        <v>155</v>
      </c>
      <c r="G30" s="139">
        <f>G27-(G28+G29)</f>
        <v>141</v>
      </c>
      <c r="H30" s="139">
        <f t="shared" ref="H30:K30" si="26">H27-(H28+H29)</f>
        <v>82</v>
      </c>
      <c r="I30" s="139">
        <f t="shared" si="26"/>
        <v>252</v>
      </c>
      <c r="J30" s="139">
        <f t="shared" si="26"/>
        <v>380</v>
      </c>
      <c r="K30" s="160">
        <f t="shared" si="26"/>
        <v>246</v>
      </c>
      <c r="L30" s="219">
        <f>L27-(L28+L29)</f>
        <v>182</v>
      </c>
      <c r="M30" s="139">
        <f>M27-(M28+M29)</f>
        <v>144</v>
      </c>
      <c r="N30" s="139">
        <f t="shared" ref="N30:Q30" si="27">N27-(N28+N29)</f>
        <v>119</v>
      </c>
      <c r="O30" s="139">
        <f t="shared" si="27"/>
        <v>294</v>
      </c>
      <c r="P30" s="139">
        <f t="shared" si="27"/>
        <v>416</v>
      </c>
      <c r="Q30" s="160">
        <f t="shared" si="27"/>
        <v>173</v>
      </c>
      <c r="R30" s="219">
        <f t="shared" si="4"/>
        <v>-27</v>
      </c>
      <c r="S30" s="139">
        <f t="shared" si="5"/>
        <v>-3</v>
      </c>
      <c r="T30" s="139">
        <f t="shared" si="6"/>
        <v>-37</v>
      </c>
      <c r="U30" s="139">
        <f t="shared" si="7"/>
        <v>-42</v>
      </c>
      <c r="V30" s="139">
        <f t="shared" si="8"/>
        <v>-36</v>
      </c>
      <c r="W30" s="160">
        <f t="shared" si="9"/>
        <v>73</v>
      </c>
      <c r="X30" s="260">
        <f t="shared" si="10"/>
        <v>-0.14835164835164835</v>
      </c>
      <c r="Y30" s="261">
        <f t="shared" si="11"/>
        <v>-2.0833333333333332E-2</v>
      </c>
      <c r="Z30" s="261">
        <f t="shared" si="12"/>
        <v>-0.31092436974789917</v>
      </c>
      <c r="AA30" s="261">
        <f t="shared" si="13"/>
        <v>-0.14285714285714285</v>
      </c>
      <c r="AB30" s="261">
        <f t="shared" si="14"/>
        <v>-8.6538461538461536E-2</v>
      </c>
      <c r="AC30" s="262">
        <f t="shared" si="15"/>
        <v>0.42196531791907516</v>
      </c>
    </row>
    <row r="31" spans="1:29" x14ac:dyDescent="0.25">
      <c r="A31" s="4" t="s">
        <v>29</v>
      </c>
      <c r="B31" s="86">
        <v>2668</v>
      </c>
      <c r="C31" s="48">
        <v>2876</v>
      </c>
      <c r="D31" s="49">
        <f t="shared" si="2"/>
        <v>-208</v>
      </c>
      <c r="E31" s="25">
        <f t="shared" si="3"/>
        <v>-7.2322670375521564E-2</v>
      </c>
      <c r="F31" s="94">
        <v>348</v>
      </c>
      <c r="G31" s="151">
        <v>288</v>
      </c>
      <c r="H31" s="151">
        <v>249</v>
      </c>
      <c r="I31" s="151">
        <v>576</v>
      </c>
      <c r="J31" s="151">
        <v>694</v>
      </c>
      <c r="K31" s="225">
        <v>513</v>
      </c>
      <c r="L31" s="94">
        <v>384</v>
      </c>
      <c r="M31" s="151">
        <v>366</v>
      </c>
      <c r="N31" s="151">
        <v>227</v>
      </c>
      <c r="O31" s="151">
        <v>642</v>
      </c>
      <c r="P31" s="151">
        <v>800</v>
      </c>
      <c r="Q31" s="225">
        <v>457</v>
      </c>
      <c r="R31" s="94">
        <f t="shared" si="4"/>
        <v>-36</v>
      </c>
      <c r="S31" s="151">
        <f t="shared" si="5"/>
        <v>-78</v>
      </c>
      <c r="T31" s="151">
        <f t="shared" si="6"/>
        <v>22</v>
      </c>
      <c r="U31" s="151">
        <f t="shared" si="7"/>
        <v>-66</v>
      </c>
      <c r="V31" s="151">
        <f t="shared" si="8"/>
        <v>-106</v>
      </c>
      <c r="W31" s="225">
        <f t="shared" si="9"/>
        <v>56</v>
      </c>
      <c r="X31" s="263">
        <f t="shared" si="10"/>
        <v>-9.375E-2</v>
      </c>
      <c r="Y31" s="255">
        <f t="shared" si="11"/>
        <v>-0.21311475409836064</v>
      </c>
      <c r="Z31" s="255">
        <f t="shared" si="12"/>
        <v>9.6916299559471369E-2</v>
      </c>
      <c r="AA31" s="255">
        <f t="shared" si="13"/>
        <v>-0.10280373831775701</v>
      </c>
      <c r="AB31" s="255">
        <f t="shared" si="14"/>
        <v>-0.13250000000000001</v>
      </c>
      <c r="AC31" s="256">
        <f t="shared" si="15"/>
        <v>0.12253829321663019</v>
      </c>
    </row>
    <row r="32" spans="1:29" x14ac:dyDescent="0.25">
      <c r="A32" s="9" t="s">
        <v>30</v>
      </c>
      <c r="B32" s="87">
        <v>1582</v>
      </c>
      <c r="C32" s="50">
        <v>1666</v>
      </c>
      <c r="D32" s="51">
        <f t="shared" si="2"/>
        <v>-84</v>
      </c>
      <c r="E32" s="77">
        <f t="shared" si="3"/>
        <v>-5.0420168067226892E-2</v>
      </c>
      <c r="F32" s="218">
        <v>227</v>
      </c>
      <c r="G32" s="138">
        <v>176</v>
      </c>
      <c r="H32" s="138">
        <v>160</v>
      </c>
      <c r="I32" s="138">
        <v>349</v>
      </c>
      <c r="J32" s="138">
        <v>385</v>
      </c>
      <c r="K32" s="221">
        <v>285</v>
      </c>
      <c r="L32" s="218">
        <v>240</v>
      </c>
      <c r="M32" s="138">
        <v>203</v>
      </c>
      <c r="N32" s="138">
        <v>150</v>
      </c>
      <c r="O32" s="138">
        <v>375</v>
      </c>
      <c r="P32" s="138">
        <v>445</v>
      </c>
      <c r="Q32" s="221">
        <v>253</v>
      </c>
      <c r="R32" s="218">
        <f t="shared" si="4"/>
        <v>-13</v>
      </c>
      <c r="S32" s="138">
        <f t="shared" si="5"/>
        <v>-27</v>
      </c>
      <c r="T32" s="138">
        <f t="shared" si="6"/>
        <v>10</v>
      </c>
      <c r="U32" s="138">
        <f t="shared" si="7"/>
        <v>-26</v>
      </c>
      <c r="V32" s="138">
        <f t="shared" si="8"/>
        <v>-60</v>
      </c>
      <c r="W32" s="221">
        <f t="shared" si="9"/>
        <v>32</v>
      </c>
      <c r="X32" s="257">
        <f t="shared" si="10"/>
        <v>-5.4166666666666669E-2</v>
      </c>
      <c r="Y32" s="258">
        <f t="shared" si="11"/>
        <v>-0.13300492610837439</v>
      </c>
      <c r="Z32" s="258">
        <f t="shared" si="12"/>
        <v>6.6666666666666666E-2</v>
      </c>
      <c r="AA32" s="258">
        <f t="shared" si="13"/>
        <v>-6.933333333333333E-2</v>
      </c>
      <c r="AB32" s="258">
        <f t="shared" si="14"/>
        <v>-0.1348314606741573</v>
      </c>
      <c r="AC32" s="259">
        <f t="shared" si="15"/>
        <v>0.12648221343873517</v>
      </c>
    </row>
    <row r="33" spans="1:29" x14ac:dyDescent="0.25">
      <c r="A33" s="10" t="s">
        <v>31</v>
      </c>
      <c r="B33" s="88">
        <f>B31-B32</f>
        <v>1086</v>
      </c>
      <c r="C33" s="52">
        <f>C31-C32</f>
        <v>1210</v>
      </c>
      <c r="D33" s="53">
        <f t="shared" si="2"/>
        <v>-124</v>
      </c>
      <c r="E33" s="27">
        <f t="shared" si="3"/>
        <v>-0.10247933884297521</v>
      </c>
      <c r="F33" s="219">
        <f>F31-F32</f>
        <v>121</v>
      </c>
      <c r="G33" s="139">
        <f>G31-G32</f>
        <v>112</v>
      </c>
      <c r="H33" s="139">
        <f t="shared" ref="H33:K33" si="28">H31-H32</f>
        <v>89</v>
      </c>
      <c r="I33" s="139">
        <f t="shared" si="28"/>
        <v>227</v>
      </c>
      <c r="J33" s="139">
        <f t="shared" si="28"/>
        <v>309</v>
      </c>
      <c r="K33" s="160">
        <f t="shared" si="28"/>
        <v>228</v>
      </c>
      <c r="L33" s="219">
        <f>L31-L32</f>
        <v>144</v>
      </c>
      <c r="M33" s="139">
        <f>M31-M32</f>
        <v>163</v>
      </c>
      <c r="N33" s="139">
        <f t="shared" ref="N33:Q33" si="29">N31-N32</f>
        <v>77</v>
      </c>
      <c r="O33" s="139">
        <f t="shared" si="29"/>
        <v>267</v>
      </c>
      <c r="P33" s="139">
        <f t="shared" si="29"/>
        <v>355</v>
      </c>
      <c r="Q33" s="160">
        <f t="shared" si="29"/>
        <v>204</v>
      </c>
      <c r="R33" s="219">
        <f t="shared" si="4"/>
        <v>-23</v>
      </c>
      <c r="S33" s="139">
        <f t="shared" si="5"/>
        <v>-51</v>
      </c>
      <c r="T33" s="139">
        <f t="shared" si="6"/>
        <v>12</v>
      </c>
      <c r="U33" s="139">
        <f t="shared" si="7"/>
        <v>-40</v>
      </c>
      <c r="V33" s="139">
        <f t="shared" si="8"/>
        <v>-46</v>
      </c>
      <c r="W33" s="160">
        <f t="shared" si="9"/>
        <v>24</v>
      </c>
      <c r="X33" s="260">
        <f t="shared" si="10"/>
        <v>-0.15972222222222221</v>
      </c>
      <c r="Y33" s="261">
        <f t="shared" si="11"/>
        <v>-0.31288343558282211</v>
      </c>
      <c r="Z33" s="261">
        <f t="shared" si="12"/>
        <v>0.15584415584415584</v>
      </c>
      <c r="AA33" s="261">
        <f t="shared" si="13"/>
        <v>-0.14981273408239701</v>
      </c>
      <c r="AB33" s="261">
        <f t="shared" si="14"/>
        <v>-0.12957746478873239</v>
      </c>
      <c r="AC33" s="262">
        <f t="shared" si="15"/>
        <v>0.11764705882352941</v>
      </c>
    </row>
    <row r="34" spans="1:29" x14ac:dyDescent="0.25">
      <c r="A34" s="4" t="s">
        <v>32</v>
      </c>
      <c r="B34" s="86">
        <v>986</v>
      </c>
      <c r="C34" s="48">
        <v>1071</v>
      </c>
      <c r="D34" s="49">
        <f t="shared" si="2"/>
        <v>-85</v>
      </c>
      <c r="E34" s="25">
        <f t="shared" si="3"/>
        <v>-7.9365079365079361E-2</v>
      </c>
      <c r="F34" s="94">
        <v>123</v>
      </c>
      <c r="G34" s="151">
        <v>132</v>
      </c>
      <c r="H34" s="151">
        <v>90</v>
      </c>
      <c r="I34" s="151">
        <v>195</v>
      </c>
      <c r="J34" s="151">
        <v>269</v>
      </c>
      <c r="K34" s="225">
        <v>177</v>
      </c>
      <c r="L34" s="94">
        <v>164</v>
      </c>
      <c r="M34" s="151">
        <v>114</v>
      </c>
      <c r="N34" s="151">
        <v>73</v>
      </c>
      <c r="O34" s="151">
        <v>259</v>
      </c>
      <c r="P34" s="151">
        <v>299</v>
      </c>
      <c r="Q34" s="225">
        <v>162</v>
      </c>
      <c r="R34" s="94">
        <f t="shared" si="4"/>
        <v>-41</v>
      </c>
      <c r="S34" s="151">
        <f t="shared" si="5"/>
        <v>18</v>
      </c>
      <c r="T34" s="151">
        <f t="shared" si="6"/>
        <v>17</v>
      </c>
      <c r="U34" s="151">
        <f t="shared" si="7"/>
        <v>-64</v>
      </c>
      <c r="V34" s="151">
        <f t="shared" si="8"/>
        <v>-30</v>
      </c>
      <c r="W34" s="225">
        <f t="shared" si="9"/>
        <v>15</v>
      </c>
      <c r="X34" s="263">
        <f t="shared" si="10"/>
        <v>-0.25</v>
      </c>
      <c r="Y34" s="255">
        <f t="shared" si="11"/>
        <v>0.15789473684210525</v>
      </c>
      <c r="Z34" s="255">
        <f t="shared" si="12"/>
        <v>0.23287671232876711</v>
      </c>
      <c r="AA34" s="255">
        <f t="shared" si="13"/>
        <v>-0.24710424710424711</v>
      </c>
      <c r="AB34" s="255">
        <f t="shared" si="14"/>
        <v>-0.10033444816053512</v>
      </c>
      <c r="AC34" s="256">
        <f t="shared" si="15"/>
        <v>9.2592592592592587E-2</v>
      </c>
    </row>
    <row r="35" spans="1:29" x14ac:dyDescent="0.25">
      <c r="A35" s="9" t="s">
        <v>33</v>
      </c>
      <c r="B35" s="87">
        <v>180</v>
      </c>
      <c r="C35" s="50">
        <v>200</v>
      </c>
      <c r="D35" s="51">
        <f t="shared" si="2"/>
        <v>-20</v>
      </c>
      <c r="E35" s="77">
        <f t="shared" si="3"/>
        <v>-0.1</v>
      </c>
      <c r="F35" s="218">
        <v>16</v>
      </c>
      <c r="G35" s="138">
        <v>28</v>
      </c>
      <c r="H35" s="138">
        <v>27</v>
      </c>
      <c r="I35" s="138">
        <v>35</v>
      </c>
      <c r="J35" s="138">
        <v>47</v>
      </c>
      <c r="K35" s="221">
        <v>27</v>
      </c>
      <c r="L35" s="218">
        <v>37</v>
      </c>
      <c r="M35" s="138">
        <v>23</v>
      </c>
      <c r="N35" s="138">
        <v>15</v>
      </c>
      <c r="O35" s="138">
        <v>47</v>
      </c>
      <c r="P35" s="138">
        <v>46</v>
      </c>
      <c r="Q35" s="221">
        <v>32</v>
      </c>
      <c r="R35" s="218">
        <f t="shared" si="4"/>
        <v>-21</v>
      </c>
      <c r="S35" s="138">
        <f t="shared" si="5"/>
        <v>5</v>
      </c>
      <c r="T35" s="138">
        <f t="shared" si="6"/>
        <v>12</v>
      </c>
      <c r="U35" s="138">
        <f t="shared" si="7"/>
        <v>-12</v>
      </c>
      <c r="V35" s="138">
        <f t="shared" si="8"/>
        <v>1</v>
      </c>
      <c r="W35" s="221">
        <f t="shared" si="9"/>
        <v>-5</v>
      </c>
      <c r="X35" s="257">
        <f t="shared" si="10"/>
        <v>-0.56756756756756754</v>
      </c>
      <c r="Y35" s="258">
        <f t="shared" si="11"/>
        <v>0.21739130434782608</v>
      </c>
      <c r="Z35" s="258">
        <f t="shared" si="12"/>
        <v>0.8</v>
      </c>
      <c r="AA35" s="258">
        <f t="shared" si="13"/>
        <v>-0.25531914893617019</v>
      </c>
      <c r="AB35" s="258">
        <f t="shared" si="14"/>
        <v>2.1739130434782608E-2</v>
      </c>
      <c r="AC35" s="259">
        <f t="shared" si="15"/>
        <v>-0.15625</v>
      </c>
    </row>
    <row r="36" spans="1:29" x14ac:dyDescent="0.25">
      <c r="A36" s="10" t="s">
        <v>34</v>
      </c>
      <c r="B36" s="88">
        <f>B34-B35</f>
        <v>806</v>
      </c>
      <c r="C36" s="52">
        <f>C34-C35</f>
        <v>871</v>
      </c>
      <c r="D36" s="53">
        <f t="shared" si="2"/>
        <v>-65</v>
      </c>
      <c r="E36" s="27">
        <f t="shared" si="3"/>
        <v>-7.4626865671641784E-2</v>
      </c>
      <c r="F36" s="219">
        <f>F34-F35</f>
        <v>107</v>
      </c>
      <c r="G36" s="139">
        <f>G34-G35</f>
        <v>104</v>
      </c>
      <c r="H36" s="139">
        <f t="shared" ref="H36:K36" si="30">H34-H35</f>
        <v>63</v>
      </c>
      <c r="I36" s="139">
        <f t="shared" si="30"/>
        <v>160</v>
      </c>
      <c r="J36" s="139">
        <f t="shared" si="30"/>
        <v>222</v>
      </c>
      <c r="K36" s="160">
        <f t="shared" si="30"/>
        <v>150</v>
      </c>
      <c r="L36" s="219">
        <f>L34-L35</f>
        <v>127</v>
      </c>
      <c r="M36" s="139">
        <f>M34-M35</f>
        <v>91</v>
      </c>
      <c r="N36" s="139">
        <f t="shared" ref="N36:Q36" si="31">N34-N35</f>
        <v>58</v>
      </c>
      <c r="O36" s="139">
        <f t="shared" si="31"/>
        <v>212</v>
      </c>
      <c r="P36" s="139">
        <f t="shared" si="31"/>
        <v>253</v>
      </c>
      <c r="Q36" s="160">
        <f t="shared" si="31"/>
        <v>130</v>
      </c>
      <c r="R36" s="219">
        <f t="shared" si="4"/>
        <v>-20</v>
      </c>
      <c r="S36" s="139">
        <f t="shared" si="5"/>
        <v>13</v>
      </c>
      <c r="T36" s="139">
        <f t="shared" si="6"/>
        <v>5</v>
      </c>
      <c r="U36" s="139">
        <f t="shared" si="7"/>
        <v>-52</v>
      </c>
      <c r="V36" s="139">
        <f t="shared" si="8"/>
        <v>-31</v>
      </c>
      <c r="W36" s="160">
        <f t="shared" si="9"/>
        <v>20</v>
      </c>
      <c r="X36" s="260">
        <f t="shared" si="10"/>
        <v>-0.15748031496062992</v>
      </c>
      <c r="Y36" s="261">
        <f t="shared" si="11"/>
        <v>0.14285714285714285</v>
      </c>
      <c r="Z36" s="261">
        <f t="shared" si="12"/>
        <v>8.6206896551724144E-2</v>
      </c>
      <c r="AA36" s="261">
        <f t="shared" si="13"/>
        <v>-0.24528301886792453</v>
      </c>
      <c r="AB36" s="261">
        <f t="shared" si="14"/>
        <v>-0.1225296442687747</v>
      </c>
      <c r="AC36" s="262">
        <f t="shared" si="15"/>
        <v>0.15384615384615385</v>
      </c>
    </row>
    <row r="37" spans="1:29" x14ac:dyDescent="0.25">
      <c r="A37" s="5" t="s">
        <v>35</v>
      </c>
      <c r="B37" s="89">
        <v>688</v>
      </c>
      <c r="C37" s="56">
        <v>752</v>
      </c>
      <c r="D37" s="57">
        <f t="shared" si="2"/>
        <v>-64</v>
      </c>
      <c r="E37" s="28">
        <f t="shared" si="3"/>
        <v>-8.5106382978723402E-2</v>
      </c>
      <c r="F37" s="97">
        <v>84</v>
      </c>
      <c r="G37" s="152">
        <v>84</v>
      </c>
      <c r="H37" s="152">
        <v>71</v>
      </c>
      <c r="I37" s="152">
        <v>142</v>
      </c>
      <c r="J37" s="152">
        <v>196</v>
      </c>
      <c r="K37" s="222">
        <v>111</v>
      </c>
      <c r="L37" s="97">
        <v>127</v>
      </c>
      <c r="M37" s="152">
        <v>101</v>
      </c>
      <c r="N37" s="152">
        <v>60</v>
      </c>
      <c r="O37" s="152">
        <v>179</v>
      </c>
      <c r="P37" s="152">
        <v>202</v>
      </c>
      <c r="Q37" s="222">
        <v>83</v>
      </c>
      <c r="R37" s="97">
        <f t="shared" si="4"/>
        <v>-43</v>
      </c>
      <c r="S37" s="152">
        <f t="shared" si="5"/>
        <v>-17</v>
      </c>
      <c r="T37" s="152">
        <f t="shared" si="6"/>
        <v>11</v>
      </c>
      <c r="U37" s="152">
        <f t="shared" si="7"/>
        <v>-37</v>
      </c>
      <c r="V37" s="152">
        <f t="shared" si="8"/>
        <v>-6</v>
      </c>
      <c r="W37" s="222">
        <f t="shared" si="9"/>
        <v>28</v>
      </c>
      <c r="X37" s="264">
        <f t="shared" si="10"/>
        <v>-0.33858267716535434</v>
      </c>
      <c r="Y37" s="265">
        <f t="shared" si="11"/>
        <v>-0.16831683168316833</v>
      </c>
      <c r="Z37" s="265">
        <f t="shared" si="12"/>
        <v>0.18333333333333332</v>
      </c>
      <c r="AA37" s="265">
        <f t="shared" si="13"/>
        <v>-0.20670391061452514</v>
      </c>
      <c r="AB37" s="265">
        <f t="shared" si="14"/>
        <v>-2.9702970297029702E-2</v>
      </c>
      <c r="AC37" s="266">
        <f t="shared" si="15"/>
        <v>0.33734939759036142</v>
      </c>
    </row>
    <row r="38" spans="1:29" x14ac:dyDescent="0.25">
      <c r="A38" s="130" t="s">
        <v>36</v>
      </c>
      <c r="B38" s="99">
        <v>1647</v>
      </c>
      <c r="C38" s="54">
        <v>1735</v>
      </c>
      <c r="D38" s="55">
        <f t="shared" si="2"/>
        <v>-88</v>
      </c>
      <c r="E38" s="39">
        <f t="shared" si="3"/>
        <v>-5.0720461095100866E-2</v>
      </c>
      <c r="F38" s="129">
        <v>199</v>
      </c>
      <c r="G38" s="151">
        <v>208</v>
      </c>
      <c r="H38" s="151">
        <v>114</v>
      </c>
      <c r="I38" s="151">
        <v>349</v>
      </c>
      <c r="J38" s="151">
        <v>465</v>
      </c>
      <c r="K38" s="225">
        <v>312</v>
      </c>
      <c r="L38" s="129">
        <v>203</v>
      </c>
      <c r="M38" s="151">
        <v>230</v>
      </c>
      <c r="N38" s="151">
        <v>127</v>
      </c>
      <c r="O38" s="151">
        <v>386</v>
      </c>
      <c r="P38" s="151">
        <v>529</v>
      </c>
      <c r="Q38" s="225">
        <v>260</v>
      </c>
      <c r="R38" s="129">
        <f t="shared" si="4"/>
        <v>-4</v>
      </c>
      <c r="S38" s="151">
        <f t="shared" si="5"/>
        <v>-22</v>
      </c>
      <c r="T38" s="151">
        <f t="shared" si="6"/>
        <v>-13</v>
      </c>
      <c r="U38" s="151">
        <f t="shared" si="7"/>
        <v>-37</v>
      </c>
      <c r="V38" s="151">
        <f t="shared" si="8"/>
        <v>-64</v>
      </c>
      <c r="W38" s="225">
        <f t="shared" si="9"/>
        <v>52</v>
      </c>
      <c r="X38" s="254">
        <f t="shared" si="10"/>
        <v>-1.9704433497536946E-2</v>
      </c>
      <c r="Y38" s="255">
        <f t="shared" si="11"/>
        <v>-9.5652173913043481E-2</v>
      </c>
      <c r="Z38" s="255">
        <f t="shared" si="12"/>
        <v>-0.10236220472440945</v>
      </c>
      <c r="AA38" s="255">
        <f t="shared" si="13"/>
        <v>-9.585492227979274E-2</v>
      </c>
      <c r="AB38" s="255">
        <f t="shared" si="14"/>
        <v>-0.12098298676748583</v>
      </c>
      <c r="AC38" s="256">
        <f t="shared" si="15"/>
        <v>0.2</v>
      </c>
    </row>
    <row r="39" spans="1:29" x14ac:dyDescent="0.25">
      <c r="A39" s="9" t="s">
        <v>37</v>
      </c>
      <c r="B39" s="87">
        <v>381</v>
      </c>
      <c r="C39" s="50">
        <v>388</v>
      </c>
      <c r="D39" s="51">
        <f t="shared" si="2"/>
        <v>-7</v>
      </c>
      <c r="E39" s="77">
        <f t="shared" si="3"/>
        <v>-1.804123711340206E-2</v>
      </c>
      <c r="F39" s="218">
        <v>55</v>
      </c>
      <c r="G39" s="138">
        <v>61</v>
      </c>
      <c r="H39" s="138">
        <v>25</v>
      </c>
      <c r="I39" s="138">
        <v>96</v>
      </c>
      <c r="J39" s="138">
        <v>85</v>
      </c>
      <c r="K39" s="221">
        <v>59</v>
      </c>
      <c r="L39" s="218">
        <v>43</v>
      </c>
      <c r="M39" s="138">
        <v>62</v>
      </c>
      <c r="N39" s="138">
        <v>27</v>
      </c>
      <c r="O39" s="138">
        <v>95</v>
      </c>
      <c r="P39" s="138">
        <v>107</v>
      </c>
      <c r="Q39" s="221">
        <v>54</v>
      </c>
      <c r="R39" s="218">
        <f t="shared" si="4"/>
        <v>12</v>
      </c>
      <c r="S39" s="138">
        <f t="shared" si="5"/>
        <v>-1</v>
      </c>
      <c r="T39" s="138">
        <f t="shared" si="6"/>
        <v>-2</v>
      </c>
      <c r="U39" s="138">
        <f t="shared" si="7"/>
        <v>1</v>
      </c>
      <c r="V39" s="138">
        <f t="shared" si="8"/>
        <v>-22</v>
      </c>
      <c r="W39" s="221">
        <f t="shared" si="9"/>
        <v>5</v>
      </c>
      <c r="X39" s="257">
        <f t="shared" si="10"/>
        <v>0.27906976744186046</v>
      </c>
      <c r="Y39" s="258">
        <f t="shared" si="11"/>
        <v>-1.6129032258064516E-2</v>
      </c>
      <c r="Z39" s="258">
        <f t="shared" si="12"/>
        <v>-7.407407407407407E-2</v>
      </c>
      <c r="AA39" s="258">
        <f t="shared" si="13"/>
        <v>1.0526315789473684E-2</v>
      </c>
      <c r="AB39" s="258">
        <f t="shared" si="14"/>
        <v>-0.20560747663551401</v>
      </c>
      <c r="AC39" s="259">
        <f t="shared" si="15"/>
        <v>9.2592592592592587E-2</v>
      </c>
    </row>
    <row r="40" spans="1:29" x14ac:dyDescent="0.25">
      <c r="A40" s="10" t="s">
        <v>38</v>
      </c>
      <c r="B40" s="88">
        <f>B38-B39</f>
        <v>1266</v>
      </c>
      <c r="C40" s="52">
        <f>C38-C39</f>
        <v>1347</v>
      </c>
      <c r="D40" s="53">
        <f t="shared" si="2"/>
        <v>-81</v>
      </c>
      <c r="E40" s="27">
        <f t="shared" si="3"/>
        <v>-6.0133630289532294E-2</v>
      </c>
      <c r="F40" s="219">
        <f>F38-F39</f>
        <v>144</v>
      </c>
      <c r="G40" s="139">
        <f>G38-G39</f>
        <v>147</v>
      </c>
      <c r="H40" s="139">
        <f t="shared" ref="H40:K40" si="32">H38-H39</f>
        <v>89</v>
      </c>
      <c r="I40" s="139">
        <f t="shared" si="32"/>
        <v>253</v>
      </c>
      <c r="J40" s="139">
        <f t="shared" si="32"/>
        <v>380</v>
      </c>
      <c r="K40" s="160">
        <f t="shared" si="32"/>
        <v>253</v>
      </c>
      <c r="L40" s="219">
        <f>L38-L39</f>
        <v>160</v>
      </c>
      <c r="M40" s="139">
        <f>M38-M39</f>
        <v>168</v>
      </c>
      <c r="N40" s="139">
        <f t="shared" ref="N40:Q40" si="33">N38-N39</f>
        <v>100</v>
      </c>
      <c r="O40" s="139">
        <f t="shared" si="33"/>
        <v>291</v>
      </c>
      <c r="P40" s="139">
        <f t="shared" si="33"/>
        <v>422</v>
      </c>
      <c r="Q40" s="160">
        <f t="shared" si="33"/>
        <v>206</v>
      </c>
      <c r="R40" s="219">
        <f t="shared" si="4"/>
        <v>-16</v>
      </c>
      <c r="S40" s="139">
        <f t="shared" si="5"/>
        <v>-21</v>
      </c>
      <c r="T40" s="139">
        <f t="shared" si="6"/>
        <v>-11</v>
      </c>
      <c r="U40" s="139">
        <f t="shared" si="7"/>
        <v>-38</v>
      </c>
      <c r="V40" s="139">
        <f t="shared" si="8"/>
        <v>-42</v>
      </c>
      <c r="W40" s="160">
        <f t="shared" si="9"/>
        <v>47</v>
      </c>
      <c r="X40" s="260">
        <f t="shared" si="10"/>
        <v>-0.1</v>
      </c>
      <c r="Y40" s="261">
        <f t="shared" si="11"/>
        <v>-0.125</v>
      </c>
      <c r="Z40" s="261">
        <f t="shared" si="12"/>
        <v>-0.11</v>
      </c>
      <c r="AA40" s="261">
        <f t="shared" si="13"/>
        <v>-0.13058419243986255</v>
      </c>
      <c r="AB40" s="261">
        <f t="shared" si="14"/>
        <v>-9.9526066350710901E-2</v>
      </c>
      <c r="AC40" s="262">
        <f t="shared" si="15"/>
        <v>0.22815533980582525</v>
      </c>
    </row>
    <row r="41" spans="1:29" x14ac:dyDescent="0.25">
      <c r="A41" s="4" t="s">
        <v>39</v>
      </c>
      <c r="B41" s="86">
        <v>2198</v>
      </c>
      <c r="C41" s="48">
        <v>2330</v>
      </c>
      <c r="D41" s="49">
        <f t="shared" si="2"/>
        <v>-132</v>
      </c>
      <c r="E41" s="25">
        <f t="shared" si="3"/>
        <v>-5.6652360515021462E-2</v>
      </c>
      <c r="F41" s="94">
        <v>204</v>
      </c>
      <c r="G41" s="151">
        <v>234</v>
      </c>
      <c r="H41" s="151">
        <v>175</v>
      </c>
      <c r="I41" s="151">
        <v>469</v>
      </c>
      <c r="J41" s="151">
        <v>669</v>
      </c>
      <c r="K41" s="225">
        <v>447</v>
      </c>
      <c r="L41" s="94">
        <v>325</v>
      </c>
      <c r="M41" s="151">
        <v>239</v>
      </c>
      <c r="N41" s="151">
        <v>174</v>
      </c>
      <c r="O41" s="151">
        <v>555</v>
      </c>
      <c r="P41" s="151">
        <v>706</v>
      </c>
      <c r="Q41" s="225">
        <v>331</v>
      </c>
      <c r="R41" s="94">
        <f t="shared" si="4"/>
        <v>-121</v>
      </c>
      <c r="S41" s="151">
        <f t="shared" si="5"/>
        <v>-5</v>
      </c>
      <c r="T41" s="151">
        <f t="shared" si="6"/>
        <v>1</v>
      </c>
      <c r="U41" s="151">
        <f t="shared" si="7"/>
        <v>-86</v>
      </c>
      <c r="V41" s="151">
        <f t="shared" si="8"/>
        <v>-37</v>
      </c>
      <c r="W41" s="225">
        <f t="shared" si="9"/>
        <v>116</v>
      </c>
      <c r="X41" s="263">
        <f t="shared" si="10"/>
        <v>-0.37230769230769228</v>
      </c>
      <c r="Y41" s="255">
        <f t="shared" si="11"/>
        <v>-2.0920502092050208E-2</v>
      </c>
      <c r="Z41" s="255">
        <f t="shared" si="12"/>
        <v>5.7471264367816091E-3</v>
      </c>
      <c r="AA41" s="255">
        <f t="shared" si="13"/>
        <v>-0.15495495495495495</v>
      </c>
      <c r="AB41" s="255">
        <f t="shared" si="14"/>
        <v>-5.2407932011331447E-2</v>
      </c>
      <c r="AC41" s="256">
        <f t="shared" si="15"/>
        <v>0.35045317220543809</v>
      </c>
    </row>
    <row r="42" spans="1:29" x14ac:dyDescent="0.25">
      <c r="A42" s="9" t="s">
        <v>40</v>
      </c>
      <c r="B42" s="87">
        <v>693</v>
      </c>
      <c r="C42" s="50">
        <v>718</v>
      </c>
      <c r="D42" s="51">
        <f t="shared" si="2"/>
        <v>-25</v>
      </c>
      <c r="E42" s="77">
        <f t="shared" si="3"/>
        <v>-3.4818941504178275E-2</v>
      </c>
      <c r="F42" s="218">
        <v>45</v>
      </c>
      <c r="G42" s="138">
        <v>72</v>
      </c>
      <c r="H42" s="138">
        <v>58</v>
      </c>
      <c r="I42" s="138">
        <v>137</v>
      </c>
      <c r="J42" s="138">
        <v>220</v>
      </c>
      <c r="K42" s="221">
        <v>161</v>
      </c>
      <c r="L42" s="218">
        <v>76</v>
      </c>
      <c r="M42" s="138">
        <v>70</v>
      </c>
      <c r="N42" s="138">
        <v>55</v>
      </c>
      <c r="O42" s="138">
        <v>172</v>
      </c>
      <c r="P42" s="138">
        <v>231</v>
      </c>
      <c r="Q42" s="221">
        <v>114</v>
      </c>
      <c r="R42" s="218">
        <f t="shared" si="4"/>
        <v>-31</v>
      </c>
      <c r="S42" s="138">
        <f t="shared" si="5"/>
        <v>2</v>
      </c>
      <c r="T42" s="138">
        <f t="shared" si="6"/>
        <v>3</v>
      </c>
      <c r="U42" s="138">
        <f t="shared" si="7"/>
        <v>-35</v>
      </c>
      <c r="V42" s="138">
        <f t="shared" si="8"/>
        <v>-11</v>
      </c>
      <c r="W42" s="221">
        <f t="shared" si="9"/>
        <v>47</v>
      </c>
      <c r="X42" s="257">
        <f t="shared" si="10"/>
        <v>-0.40789473684210525</v>
      </c>
      <c r="Y42" s="258">
        <f t="shared" si="11"/>
        <v>2.8571428571428571E-2</v>
      </c>
      <c r="Z42" s="258">
        <f t="shared" si="12"/>
        <v>5.4545454545454543E-2</v>
      </c>
      <c r="AA42" s="258">
        <f t="shared" si="13"/>
        <v>-0.20348837209302326</v>
      </c>
      <c r="AB42" s="258">
        <f t="shared" si="14"/>
        <v>-4.7619047619047616E-2</v>
      </c>
      <c r="AC42" s="259">
        <f t="shared" si="15"/>
        <v>0.41228070175438597</v>
      </c>
    </row>
    <row r="43" spans="1:29" x14ac:dyDescent="0.25">
      <c r="A43" s="10" t="s">
        <v>41</v>
      </c>
      <c r="B43" s="88">
        <f>B41-B42</f>
        <v>1505</v>
      </c>
      <c r="C43" s="52">
        <f>C41-C42</f>
        <v>1612</v>
      </c>
      <c r="D43" s="53">
        <f t="shared" si="2"/>
        <v>-107</v>
      </c>
      <c r="E43" s="27">
        <f t="shared" si="3"/>
        <v>-6.6377171215880895E-2</v>
      </c>
      <c r="F43" s="219">
        <f>F41-F42</f>
        <v>159</v>
      </c>
      <c r="G43" s="139">
        <f>G41-G42</f>
        <v>162</v>
      </c>
      <c r="H43" s="139">
        <f t="shared" ref="H43:K43" si="34">H41-H42</f>
        <v>117</v>
      </c>
      <c r="I43" s="139">
        <f t="shared" si="34"/>
        <v>332</v>
      </c>
      <c r="J43" s="139">
        <f t="shared" si="34"/>
        <v>449</v>
      </c>
      <c r="K43" s="160">
        <f t="shared" si="34"/>
        <v>286</v>
      </c>
      <c r="L43" s="219">
        <f>L41-L42</f>
        <v>249</v>
      </c>
      <c r="M43" s="139">
        <f>M41-M42</f>
        <v>169</v>
      </c>
      <c r="N43" s="139">
        <f t="shared" ref="N43:Q43" si="35">N41-N42</f>
        <v>119</v>
      </c>
      <c r="O43" s="139">
        <f t="shared" si="35"/>
        <v>383</v>
      </c>
      <c r="P43" s="139">
        <f t="shared" si="35"/>
        <v>475</v>
      </c>
      <c r="Q43" s="160">
        <f t="shared" si="35"/>
        <v>217</v>
      </c>
      <c r="R43" s="219">
        <f t="shared" si="4"/>
        <v>-90</v>
      </c>
      <c r="S43" s="139">
        <f t="shared" si="5"/>
        <v>-7</v>
      </c>
      <c r="T43" s="139">
        <f t="shared" si="6"/>
        <v>-2</v>
      </c>
      <c r="U43" s="139">
        <f t="shared" si="7"/>
        <v>-51</v>
      </c>
      <c r="V43" s="139">
        <f t="shared" si="8"/>
        <v>-26</v>
      </c>
      <c r="W43" s="160">
        <f t="shared" si="9"/>
        <v>69</v>
      </c>
      <c r="X43" s="260">
        <f t="shared" si="10"/>
        <v>-0.36144578313253012</v>
      </c>
      <c r="Y43" s="261">
        <f t="shared" si="11"/>
        <v>-4.142011834319527E-2</v>
      </c>
      <c r="Z43" s="261">
        <f t="shared" si="12"/>
        <v>-1.680672268907563E-2</v>
      </c>
      <c r="AA43" s="261">
        <f t="shared" si="13"/>
        <v>-0.13315926892950392</v>
      </c>
      <c r="AB43" s="261">
        <f t="shared" si="14"/>
        <v>-5.473684210526316E-2</v>
      </c>
      <c r="AC43" s="262">
        <f t="shared" si="15"/>
        <v>0.31797235023041476</v>
      </c>
    </row>
    <row r="44" spans="1:29" x14ac:dyDescent="0.25">
      <c r="A44" s="4" t="s">
        <v>42</v>
      </c>
      <c r="B44" s="86">
        <v>1452</v>
      </c>
      <c r="C44" s="48">
        <v>1365</v>
      </c>
      <c r="D44" s="49">
        <f t="shared" si="2"/>
        <v>87</v>
      </c>
      <c r="E44" s="25">
        <f t="shared" si="3"/>
        <v>6.3736263736263732E-2</v>
      </c>
      <c r="F44" s="94">
        <v>266</v>
      </c>
      <c r="G44" s="151">
        <v>217</v>
      </c>
      <c r="H44" s="151">
        <v>122</v>
      </c>
      <c r="I44" s="151">
        <v>327</v>
      </c>
      <c r="J44" s="151">
        <v>318</v>
      </c>
      <c r="K44" s="225">
        <v>202</v>
      </c>
      <c r="L44" s="94">
        <v>253</v>
      </c>
      <c r="M44" s="151">
        <v>188</v>
      </c>
      <c r="N44" s="151">
        <v>96</v>
      </c>
      <c r="O44" s="151">
        <v>340</v>
      </c>
      <c r="P44" s="151">
        <v>304</v>
      </c>
      <c r="Q44" s="225">
        <v>184</v>
      </c>
      <c r="R44" s="94">
        <f t="shared" si="4"/>
        <v>13</v>
      </c>
      <c r="S44" s="151">
        <f t="shared" si="5"/>
        <v>29</v>
      </c>
      <c r="T44" s="151">
        <f t="shared" si="6"/>
        <v>26</v>
      </c>
      <c r="U44" s="151">
        <f t="shared" si="7"/>
        <v>-13</v>
      </c>
      <c r="V44" s="151">
        <f t="shared" si="8"/>
        <v>14</v>
      </c>
      <c r="W44" s="225">
        <f t="shared" si="9"/>
        <v>18</v>
      </c>
      <c r="X44" s="263">
        <f t="shared" si="10"/>
        <v>5.1383399209486168E-2</v>
      </c>
      <c r="Y44" s="255">
        <f t="shared" si="11"/>
        <v>0.15425531914893617</v>
      </c>
      <c r="Z44" s="255">
        <f t="shared" si="12"/>
        <v>0.27083333333333331</v>
      </c>
      <c r="AA44" s="255">
        <f t="shared" si="13"/>
        <v>-3.8235294117647062E-2</v>
      </c>
      <c r="AB44" s="255">
        <f t="shared" si="14"/>
        <v>4.6052631578947366E-2</v>
      </c>
      <c r="AC44" s="256">
        <f t="shared" si="15"/>
        <v>9.7826086956521743E-2</v>
      </c>
    </row>
    <row r="45" spans="1:29" x14ac:dyDescent="0.25">
      <c r="A45" s="9" t="s">
        <v>43</v>
      </c>
      <c r="B45" s="87">
        <v>306</v>
      </c>
      <c r="C45" s="50">
        <v>302</v>
      </c>
      <c r="D45" s="51">
        <f t="shared" si="2"/>
        <v>4</v>
      </c>
      <c r="E45" s="77">
        <f t="shared" si="3"/>
        <v>1.3245033112582781E-2</v>
      </c>
      <c r="F45" s="218">
        <v>55</v>
      </c>
      <c r="G45" s="138">
        <v>32</v>
      </c>
      <c r="H45" s="138">
        <v>27</v>
      </c>
      <c r="I45" s="138">
        <v>69</v>
      </c>
      <c r="J45" s="138">
        <v>64</v>
      </c>
      <c r="K45" s="221">
        <v>59</v>
      </c>
      <c r="L45" s="218">
        <v>52</v>
      </c>
      <c r="M45" s="138">
        <v>34</v>
      </c>
      <c r="N45" s="138">
        <v>17</v>
      </c>
      <c r="O45" s="138">
        <v>79</v>
      </c>
      <c r="P45" s="138">
        <v>53</v>
      </c>
      <c r="Q45" s="221">
        <v>67</v>
      </c>
      <c r="R45" s="218">
        <f t="shared" si="4"/>
        <v>3</v>
      </c>
      <c r="S45" s="138">
        <f t="shared" si="5"/>
        <v>-2</v>
      </c>
      <c r="T45" s="138">
        <f t="shared" si="6"/>
        <v>10</v>
      </c>
      <c r="U45" s="138">
        <f t="shared" si="7"/>
        <v>-10</v>
      </c>
      <c r="V45" s="138">
        <f t="shared" si="8"/>
        <v>11</v>
      </c>
      <c r="W45" s="221">
        <f t="shared" si="9"/>
        <v>-8</v>
      </c>
      <c r="X45" s="257">
        <f t="shared" si="10"/>
        <v>5.7692307692307696E-2</v>
      </c>
      <c r="Y45" s="258">
        <f t="shared" si="11"/>
        <v>-5.8823529411764705E-2</v>
      </c>
      <c r="Z45" s="258">
        <f t="shared" si="12"/>
        <v>0.58823529411764708</v>
      </c>
      <c r="AA45" s="258">
        <f t="shared" si="13"/>
        <v>-0.12658227848101267</v>
      </c>
      <c r="AB45" s="258">
        <f t="shared" si="14"/>
        <v>0.20754716981132076</v>
      </c>
      <c r="AC45" s="259">
        <f t="shared" si="15"/>
        <v>-0.11940298507462686</v>
      </c>
    </row>
    <row r="46" spans="1:29" x14ac:dyDescent="0.25">
      <c r="A46" s="9" t="s">
        <v>44</v>
      </c>
      <c r="B46" s="87">
        <v>95</v>
      </c>
      <c r="C46" s="50">
        <v>96</v>
      </c>
      <c r="D46" s="51">
        <f t="shared" si="2"/>
        <v>-1</v>
      </c>
      <c r="E46" s="77">
        <f t="shared" si="3"/>
        <v>-1.0416666666666666E-2</v>
      </c>
      <c r="F46" s="218">
        <v>20</v>
      </c>
      <c r="G46" s="138">
        <v>12</v>
      </c>
      <c r="H46" s="138">
        <v>4</v>
      </c>
      <c r="I46" s="138">
        <v>26</v>
      </c>
      <c r="J46" s="138">
        <v>24</v>
      </c>
      <c r="K46" s="221">
        <v>9</v>
      </c>
      <c r="L46" s="218">
        <v>16</v>
      </c>
      <c r="M46" s="138">
        <v>7</v>
      </c>
      <c r="N46" s="138">
        <v>13</v>
      </c>
      <c r="O46" s="138">
        <v>27</v>
      </c>
      <c r="P46" s="138">
        <v>21</v>
      </c>
      <c r="Q46" s="221">
        <v>12</v>
      </c>
      <c r="R46" s="218">
        <f t="shared" si="4"/>
        <v>4</v>
      </c>
      <c r="S46" s="138">
        <f t="shared" si="5"/>
        <v>5</v>
      </c>
      <c r="T46" s="138">
        <f t="shared" si="6"/>
        <v>-9</v>
      </c>
      <c r="U46" s="138">
        <f t="shared" si="7"/>
        <v>-1</v>
      </c>
      <c r="V46" s="138">
        <f t="shared" si="8"/>
        <v>3</v>
      </c>
      <c r="W46" s="221">
        <f t="shared" si="9"/>
        <v>-3</v>
      </c>
      <c r="X46" s="257">
        <f t="shared" si="10"/>
        <v>0.25</v>
      </c>
      <c r="Y46" s="258">
        <f t="shared" si="11"/>
        <v>0.7142857142857143</v>
      </c>
      <c r="Z46" s="258">
        <f t="shared" si="12"/>
        <v>-0.69230769230769229</v>
      </c>
      <c r="AA46" s="258">
        <f t="shared" si="13"/>
        <v>-3.7037037037037035E-2</v>
      </c>
      <c r="AB46" s="258">
        <f t="shared" si="14"/>
        <v>0.14285714285714285</v>
      </c>
      <c r="AC46" s="259">
        <f t="shared" si="15"/>
        <v>-0.25</v>
      </c>
    </row>
    <row r="47" spans="1:29" x14ac:dyDescent="0.25">
      <c r="A47" s="10" t="s">
        <v>45</v>
      </c>
      <c r="B47" s="90">
        <f>B44-(B45+B46)</f>
        <v>1051</v>
      </c>
      <c r="C47" s="52">
        <f>C44-(C45+C46)</f>
        <v>967</v>
      </c>
      <c r="D47" s="53">
        <f t="shared" si="2"/>
        <v>84</v>
      </c>
      <c r="E47" s="27">
        <f t="shared" si="3"/>
        <v>8.6866597724922445E-2</v>
      </c>
      <c r="F47" s="219">
        <f>F44-(F45+F46)</f>
        <v>191</v>
      </c>
      <c r="G47" s="139">
        <f>G44-(G45+G46)</f>
        <v>173</v>
      </c>
      <c r="H47" s="139">
        <f t="shared" ref="H47:K47" si="36">H44-(H45+H46)</f>
        <v>91</v>
      </c>
      <c r="I47" s="139">
        <f t="shared" si="36"/>
        <v>232</v>
      </c>
      <c r="J47" s="139">
        <f t="shared" si="36"/>
        <v>230</v>
      </c>
      <c r="K47" s="160">
        <f t="shared" si="36"/>
        <v>134</v>
      </c>
      <c r="L47" s="219">
        <f>L44-(L45+L46)</f>
        <v>185</v>
      </c>
      <c r="M47" s="139">
        <f>M44-(M45+M46)</f>
        <v>147</v>
      </c>
      <c r="N47" s="139">
        <f t="shared" ref="N47:Q47" si="37">N44-(N45+N46)</f>
        <v>66</v>
      </c>
      <c r="O47" s="139">
        <f t="shared" si="37"/>
        <v>234</v>
      </c>
      <c r="P47" s="139">
        <f t="shared" si="37"/>
        <v>230</v>
      </c>
      <c r="Q47" s="160">
        <f t="shared" si="37"/>
        <v>105</v>
      </c>
      <c r="R47" s="219">
        <f t="shared" si="4"/>
        <v>6</v>
      </c>
      <c r="S47" s="139">
        <f t="shared" si="5"/>
        <v>26</v>
      </c>
      <c r="T47" s="139">
        <f t="shared" si="6"/>
        <v>25</v>
      </c>
      <c r="U47" s="139">
        <f t="shared" si="7"/>
        <v>-2</v>
      </c>
      <c r="V47" s="139">
        <f t="shared" si="8"/>
        <v>0</v>
      </c>
      <c r="W47" s="160">
        <f t="shared" si="9"/>
        <v>29</v>
      </c>
      <c r="X47" s="260">
        <f t="shared" si="10"/>
        <v>3.2432432432432434E-2</v>
      </c>
      <c r="Y47" s="261">
        <f t="shared" si="11"/>
        <v>0.17687074829931973</v>
      </c>
      <c r="Z47" s="261">
        <f t="shared" si="12"/>
        <v>0.37878787878787878</v>
      </c>
      <c r="AA47" s="261">
        <f t="shared" si="13"/>
        <v>-8.5470085470085479E-3</v>
      </c>
      <c r="AB47" s="261">
        <f t="shared" si="14"/>
        <v>0</v>
      </c>
      <c r="AC47" s="262">
        <f t="shared" si="15"/>
        <v>0.27619047619047621</v>
      </c>
    </row>
    <row r="48" spans="1:29" x14ac:dyDescent="0.25">
      <c r="A48" s="5" t="s">
        <v>46</v>
      </c>
      <c r="B48" s="89">
        <v>820</v>
      </c>
      <c r="C48" s="56">
        <v>841</v>
      </c>
      <c r="D48" s="57">
        <f t="shared" si="2"/>
        <v>-21</v>
      </c>
      <c r="E48" s="28">
        <f t="shared" si="3"/>
        <v>-2.4970273483947682E-2</v>
      </c>
      <c r="F48" s="97">
        <v>108</v>
      </c>
      <c r="G48" s="152">
        <v>132</v>
      </c>
      <c r="H48" s="152">
        <v>47</v>
      </c>
      <c r="I48" s="152">
        <v>172</v>
      </c>
      <c r="J48" s="152">
        <v>221</v>
      </c>
      <c r="K48" s="222">
        <v>140</v>
      </c>
      <c r="L48" s="97">
        <v>125</v>
      </c>
      <c r="M48" s="152">
        <v>91</v>
      </c>
      <c r="N48" s="152">
        <v>48</v>
      </c>
      <c r="O48" s="152">
        <v>186</v>
      </c>
      <c r="P48" s="152">
        <v>263</v>
      </c>
      <c r="Q48" s="222">
        <v>128</v>
      </c>
      <c r="R48" s="97">
        <f t="shared" si="4"/>
        <v>-17</v>
      </c>
      <c r="S48" s="152">
        <f t="shared" si="5"/>
        <v>41</v>
      </c>
      <c r="T48" s="152">
        <f t="shared" si="6"/>
        <v>-1</v>
      </c>
      <c r="U48" s="152">
        <f t="shared" si="7"/>
        <v>-14</v>
      </c>
      <c r="V48" s="152">
        <f t="shared" si="8"/>
        <v>-42</v>
      </c>
      <c r="W48" s="222">
        <f t="shared" si="9"/>
        <v>12</v>
      </c>
      <c r="X48" s="264">
        <f t="shared" si="10"/>
        <v>-0.13600000000000001</v>
      </c>
      <c r="Y48" s="265">
        <f t="shared" si="11"/>
        <v>0.45054945054945056</v>
      </c>
      <c r="Z48" s="265">
        <f t="shared" si="12"/>
        <v>-2.0833333333333332E-2</v>
      </c>
      <c r="AA48" s="265">
        <f t="shared" si="13"/>
        <v>-7.5268817204301078E-2</v>
      </c>
      <c r="AB48" s="265">
        <f t="shared" si="14"/>
        <v>-0.1596958174904943</v>
      </c>
      <c r="AC48" s="266">
        <f t="shared" si="15"/>
        <v>9.375E-2</v>
      </c>
    </row>
    <row r="49" spans="1:29" x14ac:dyDescent="0.25">
      <c r="A49" s="130" t="s">
        <v>47</v>
      </c>
      <c r="B49" s="99">
        <v>4249</v>
      </c>
      <c r="C49" s="54">
        <v>4060</v>
      </c>
      <c r="D49" s="55">
        <f t="shared" si="2"/>
        <v>189</v>
      </c>
      <c r="E49" s="39">
        <f t="shared" si="3"/>
        <v>4.6551724137931037E-2</v>
      </c>
      <c r="F49" s="129">
        <v>546</v>
      </c>
      <c r="G49" s="151">
        <v>485</v>
      </c>
      <c r="H49" s="151">
        <v>347</v>
      </c>
      <c r="I49" s="151">
        <v>937</v>
      </c>
      <c r="J49" s="151">
        <v>1096</v>
      </c>
      <c r="K49" s="225">
        <v>838</v>
      </c>
      <c r="L49" s="129">
        <v>550</v>
      </c>
      <c r="M49" s="151">
        <v>484</v>
      </c>
      <c r="N49" s="151">
        <v>297</v>
      </c>
      <c r="O49" s="151">
        <v>1006</v>
      </c>
      <c r="P49" s="151">
        <v>1063</v>
      </c>
      <c r="Q49" s="225">
        <v>660</v>
      </c>
      <c r="R49" s="129">
        <f t="shared" si="4"/>
        <v>-4</v>
      </c>
      <c r="S49" s="151">
        <f t="shared" si="5"/>
        <v>1</v>
      </c>
      <c r="T49" s="151">
        <f t="shared" si="6"/>
        <v>50</v>
      </c>
      <c r="U49" s="151">
        <f t="shared" si="7"/>
        <v>-69</v>
      </c>
      <c r="V49" s="151">
        <f t="shared" si="8"/>
        <v>33</v>
      </c>
      <c r="W49" s="225">
        <f t="shared" si="9"/>
        <v>178</v>
      </c>
      <c r="X49" s="254">
        <f t="shared" si="10"/>
        <v>-7.2727272727272727E-3</v>
      </c>
      <c r="Y49" s="255">
        <f t="shared" si="11"/>
        <v>2.0661157024793389E-3</v>
      </c>
      <c r="Z49" s="255">
        <f t="shared" si="12"/>
        <v>0.16835016835016836</v>
      </c>
      <c r="AA49" s="255">
        <f t="shared" si="13"/>
        <v>-6.8588469184890657E-2</v>
      </c>
      <c r="AB49" s="255">
        <f t="shared" si="14"/>
        <v>3.1044214487300093E-2</v>
      </c>
      <c r="AC49" s="256">
        <f t="shared" si="15"/>
        <v>0.26969696969696971</v>
      </c>
    </row>
    <row r="50" spans="1:29" x14ac:dyDescent="0.25">
      <c r="A50" s="9" t="s">
        <v>48</v>
      </c>
      <c r="B50" s="87">
        <v>2347</v>
      </c>
      <c r="C50" s="50">
        <v>2125</v>
      </c>
      <c r="D50" s="51">
        <f t="shared" si="2"/>
        <v>222</v>
      </c>
      <c r="E50" s="77">
        <f t="shared" si="3"/>
        <v>0.10447058823529412</v>
      </c>
      <c r="F50" s="218">
        <v>350</v>
      </c>
      <c r="G50" s="138">
        <v>271</v>
      </c>
      <c r="H50" s="138">
        <v>185</v>
      </c>
      <c r="I50" s="138">
        <v>569</v>
      </c>
      <c r="J50" s="138">
        <v>548</v>
      </c>
      <c r="K50" s="221">
        <v>424</v>
      </c>
      <c r="L50" s="218">
        <v>299</v>
      </c>
      <c r="M50" s="138">
        <v>266</v>
      </c>
      <c r="N50" s="138">
        <v>155</v>
      </c>
      <c r="O50" s="138">
        <v>566</v>
      </c>
      <c r="P50" s="138">
        <v>479</v>
      </c>
      <c r="Q50" s="221">
        <v>360</v>
      </c>
      <c r="R50" s="218">
        <f t="shared" si="4"/>
        <v>51</v>
      </c>
      <c r="S50" s="138">
        <f t="shared" si="5"/>
        <v>5</v>
      </c>
      <c r="T50" s="138">
        <f t="shared" si="6"/>
        <v>30</v>
      </c>
      <c r="U50" s="138">
        <f t="shared" si="7"/>
        <v>3</v>
      </c>
      <c r="V50" s="138">
        <f t="shared" si="8"/>
        <v>69</v>
      </c>
      <c r="W50" s="221">
        <f t="shared" si="9"/>
        <v>64</v>
      </c>
      <c r="X50" s="257">
        <f t="shared" si="10"/>
        <v>0.1705685618729097</v>
      </c>
      <c r="Y50" s="258">
        <f t="shared" si="11"/>
        <v>1.8796992481203006E-2</v>
      </c>
      <c r="Z50" s="258">
        <f t="shared" si="12"/>
        <v>0.19354838709677419</v>
      </c>
      <c r="AA50" s="258">
        <f t="shared" si="13"/>
        <v>5.3003533568904597E-3</v>
      </c>
      <c r="AB50" s="258">
        <f t="shared" si="14"/>
        <v>0.1440501043841336</v>
      </c>
      <c r="AC50" s="259">
        <f t="shared" si="15"/>
        <v>0.17777777777777778</v>
      </c>
    </row>
    <row r="51" spans="1:29" x14ac:dyDescent="0.25">
      <c r="A51" s="9" t="s">
        <v>49</v>
      </c>
      <c r="B51" s="87">
        <v>245</v>
      </c>
      <c r="C51" s="50">
        <v>212</v>
      </c>
      <c r="D51" s="51">
        <f t="shared" si="2"/>
        <v>33</v>
      </c>
      <c r="E51" s="77">
        <f t="shared" si="3"/>
        <v>0.15566037735849056</v>
      </c>
      <c r="F51" s="218">
        <v>23</v>
      </c>
      <c r="G51" s="138">
        <v>22</v>
      </c>
      <c r="H51" s="138">
        <v>30</v>
      </c>
      <c r="I51" s="138">
        <v>45</v>
      </c>
      <c r="J51" s="138">
        <v>85</v>
      </c>
      <c r="K51" s="221">
        <v>40</v>
      </c>
      <c r="L51" s="218">
        <v>20</v>
      </c>
      <c r="M51" s="138">
        <v>33</v>
      </c>
      <c r="N51" s="138">
        <v>21</v>
      </c>
      <c r="O51" s="138">
        <v>51</v>
      </c>
      <c r="P51" s="138">
        <v>58</v>
      </c>
      <c r="Q51" s="221">
        <v>29</v>
      </c>
      <c r="R51" s="218">
        <f t="shared" si="4"/>
        <v>3</v>
      </c>
      <c r="S51" s="138">
        <f t="shared" si="5"/>
        <v>-11</v>
      </c>
      <c r="T51" s="138">
        <f t="shared" si="6"/>
        <v>9</v>
      </c>
      <c r="U51" s="138">
        <f t="shared" si="7"/>
        <v>-6</v>
      </c>
      <c r="V51" s="138">
        <f t="shared" si="8"/>
        <v>27</v>
      </c>
      <c r="W51" s="221">
        <f t="shared" si="9"/>
        <v>11</v>
      </c>
      <c r="X51" s="257">
        <f t="shared" si="10"/>
        <v>0.15</v>
      </c>
      <c r="Y51" s="258">
        <f t="shared" si="11"/>
        <v>-0.33333333333333331</v>
      </c>
      <c r="Z51" s="258">
        <f t="shared" si="12"/>
        <v>0.42857142857142855</v>
      </c>
      <c r="AA51" s="258">
        <f t="shared" si="13"/>
        <v>-0.11764705882352941</v>
      </c>
      <c r="AB51" s="258">
        <f t="shared" si="14"/>
        <v>0.46551724137931033</v>
      </c>
      <c r="AC51" s="259">
        <f t="shared" si="15"/>
        <v>0.37931034482758619</v>
      </c>
    </row>
    <row r="52" spans="1:29" x14ac:dyDescent="0.25">
      <c r="A52" s="9" t="s">
        <v>50</v>
      </c>
      <c r="B52" s="87">
        <v>81</v>
      </c>
      <c r="C52" s="50">
        <v>136</v>
      </c>
      <c r="D52" s="51">
        <f t="shared" si="2"/>
        <v>-55</v>
      </c>
      <c r="E52" s="77">
        <f t="shared" si="3"/>
        <v>-0.40441176470588236</v>
      </c>
      <c r="F52" s="218">
        <v>4</v>
      </c>
      <c r="G52" s="138">
        <v>9</v>
      </c>
      <c r="H52" s="138">
        <v>7</v>
      </c>
      <c r="I52" s="138">
        <v>21</v>
      </c>
      <c r="J52" s="138">
        <v>26</v>
      </c>
      <c r="K52" s="221">
        <v>14</v>
      </c>
      <c r="L52" s="218">
        <v>19</v>
      </c>
      <c r="M52" s="138">
        <v>19</v>
      </c>
      <c r="N52" s="138">
        <v>17</v>
      </c>
      <c r="O52" s="138">
        <v>37</v>
      </c>
      <c r="P52" s="138">
        <v>27</v>
      </c>
      <c r="Q52" s="221">
        <v>17</v>
      </c>
      <c r="R52" s="218">
        <f t="shared" si="4"/>
        <v>-15</v>
      </c>
      <c r="S52" s="138">
        <f t="shared" si="5"/>
        <v>-10</v>
      </c>
      <c r="T52" s="138">
        <f t="shared" si="6"/>
        <v>-10</v>
      </c>
      <c r="U52" s="138">
        <f t="shared" si="7"/>
        <v>-16</v>
      </c>
      <c r="V52" s="138">
        <f t="shared" si="8"/>
        <v>-1</v>
      </c>
      <c r="W52" s="221">
        <f t="shared" si="9"/>
        <v>-3</v>
      </c>
      <c r="X52" s="257">
        <f t="shared" si="10"/>
        <v>-0.78947368421052633</v>
      </c>
      <c r="Y52" s="258">
        <f t="shared" si="11"/>
        <v>-0.52631578947368418</v>
      </c>
      <c r="Z52" s="258">
        <f t="shared" si="12"/>
        <v>-0.58823529411764708</v>
      </c>
      <c r="AA52" s="258">
        <f t="shared" si="13"/>
        <v>-0.43243243243243246</v>
      </c>
      <c r="AB52" s="258">
        <f t="shared" si="14"/>
        <v>-3.7037037037037035E-2</v>
      </c>
      <c r="AC52" s="259">
        <f t="shared" si="15"/>
        <v>-0.17647058823529413</v>
      </c>
    </row>
    <row r="53" spans="1:29" x14ac:dyDescent="0.25">
      <c r="A53" s="10" t="s">
        <v>51</v>
      </c>
      <c r="B53" s="88">
        <f>B49-(B50+B51+B52)</f>
        <v>1576</v>
      </c>
      <c r="C53" s="52">
        <f>C49-(C50+C51+C52)</f>
        <v>1587</v>
      </c>
      <c r="D53" s="53">
        <f t="shared" si="2"/>
        <v>-11</v>
      </c>
      <c r="E53" s="27">
        <f t="shared" si="3"/>
        <v>-6.9313169502205419E-3</v>
      </c>
      <c r="F53" s="219">
        <f>F49-(F50+F51+F52)</f>
        <v>169</v>
      </c>
      <c r="G53" s="139">
        <f>G49-(G50+G51+G52)</f>
        <v>183</v>
      </c>
      <c r="H53" s="139">
        <f t="shared" ref="H53:K53" si="38">H49-(H50+H51+H52)</f>
        <v>125</v>
      </c>
      <c r="I53" s="139">
        <f t="shared" si="38"/>
        <v>302</v>
      </c>
      <c r="J53" s="139">
        <f t="shared" si="38"/>
        <v>437</v>
      </c>
      <c r="K53" s="160">
        <f t="shared" si="38"/>
        <v>360</v>
      </c>
      <c r="L53" s="219">
        <f>L49-(L50+L51+L52)</f>
        <v>212</v>
      </c>
      <c r="M53" s="139">
        <f>M49-(M50+M51+M52)</f>
        <v>166</v>
      </c>
      <c r="N53" s="139">
        <f t="shared" ref="N53:Q53" si="39">N49-(N50+N51+N52)</f>
        <v>104</v>
      </c>
      <c r="O53" s="139">
        <f t="shared" si="39"/>
        <v>352</v>
      </c>
      <c r="P53" s="139">
        <f t="shared" si="39"/>
        <v>499</v>
      </c>
      <c r="Q53" s="160">
        <f t="shared" si="39"/>
        <v>254</v>
      </c>
      <c r="R53" s="219">
        <f t="shared" si="4"/>
        <v>-43</v>
      </c>
      <c r="S53" s="139">
        <f t="shared" si="5"/>
        <v>17</v>
      </c>
      <c r="T53" s="139">
        <f t="shared" si="6"/>
        <v>21</v>
      </c>
      <c r="U53" s="139">
        <f t="shared" si="7"/>
        <v>-50</v>
      </c>
      <c r="V53" s="139">
        <f t="shared" si="8"/>
        <v>-62</v>
      </c>
      <c r="W53" s="160">
        <f t="shared" si="9"/>
        <v>106</v>
      </c>
      <c r="X53" s="260">
        <f t="shared" si="10"/>
        <v>-0.20283018867924529</v>
      </c>
      <c r="Y53" s="261">
        <f t="shared" si="11"/>
        <v>0.10240963855421686</v>
      </c>
      <c r="Z53" s="261">
        <f t="shared" si="12"/>
        <v>0.20192307692307693</v>
      </c>
      <c r="AA53" s="261">
        <f t="shared" si="13"/>
        <v>-0.14204545454545456</v>
      </c>
      <c r="AB53" s="261">
        <f t="shared" si="14"/>
        <v>-0.12424849699398798</v>
      </c>
      <c r="AC53" s="262">
        <f t="shared" si="15"/>
        <v>0.41732283464566927</v>
      </c>
    </row>
    <row r="54" spans="1:29" x14ac:dyDescent="0.25">
      <c r="A54" s="5" t="s">
        <v>52</v>
      </c>
      <c r="B54" s="89">
        <v>1528</v>
      </c>
      <c r="C54" s="56">
        <v>1469</v>
      </c>
      <c r="D54" s="57">
        <f t="shared" si="2"/>
        <v>59</v>
      </c>
      <c r="E54" s="28">
        <f t="shared" si="3"/>
        <v>4.0163376446562288E-2</v>
      </c>
      <c r="F54" s="97">
        <v>153</v>
      </c>
      <c r="G54" s="152">
        <v>229</v>
      </c>
      <c r="H54" s="152">
        <v>102</v>
      </c>
      <c r="I54" s="152">
        <v>309</v>
      </c>
      <c r="J54" s="152">
        <v>425</v>
      </c>
      <c r="K54" s="222">
        <v>310</v>
      </c>
      <c r="L54" s="97">
        <v>166</v>
      </c>
      <c r="M54" s="152">
        <v>160</v>
      </c>
      <c r="N54" s="152">
        <v>90</v>
      </c>
      <c r="O54" s="152">
        <v>317</v>
      </c>
      <c r="P54" s="152">
        <v>486</v>
      </c>
      <c r="Q54" s="222">
        <v>250</v>
      </c>
      <c r="R54" s="97">
        <f t="shared" si="4"/>
        <v>-13</v>
      </c>
      <c r="S54" s="152">
        <f t="shared" si="5"/>
        <v>69</v>
      </c>
      <c r="T54" s="152">
        <f t="shared" si="6"/>
        <v>12</v>
      </c>
      <c r="U54" s="152">
        <f t="shared" si="7"/>
        <v>-8</v>
      </c>
      <c r="V54" s="152">
        <f t="shared" si="8"/>
        <v>-61</v>
      </c>
      <c r="W54" s="222">
        <f t="shared" si="9"/>
        <v>60</v>
      </c>
      <c r="X54" s="264">
        <f t="shared" si="10"/>
        <v>-7.8313253012048195E-2</v>
      </c>
      <c r="Y54" s="265">
        <f t="shared" si="11"/>
        <v>0.43125000000000002</v>
      </c>
      <c r="Z54" s="265">
        <f t="shared" si="12"/>
        <v>0.13333333333333333</v>
      </c>
      <c r="AA54" s="265">
        <f t="shared" si="13"/>
        <v>-2.5236593059936908E-2</v>
      </c>
      <c r="AB54" s="265">
        <f t="shared" si="14"/>
        <v>-0.12551440329218108</v>
      </c>
      <c r="AC54" s="266">
        <f t="shared" si="15"/>
        <v>0.24</v>
      </c>
    </row>
    <row r="55" spans="1:29" x14ac:dyDescent="0.25">
      <c r="A55" s="4" t="s">
        <v>53</v>
      </c>
      <c r="B55" s="86">
        <v>909</v>
      </c>
      <c r="C55" s="48">
        <v>887</v>
      </c>
      <c r="D55" s="49">
        <f t="shared" si="2"/>
        <v>22</v>
      </c>
      <c r="E55" s="25">
        <f t="shared" si="3"/>
        <v>2.480270574971815E-2</v>
      </c>
      <c r="F55" s="94">
        <v>163</v>
      </c>
      <c r="G55" s="151">
        <v>129</v>
      </c>
      <c r="H55" s="151">
        <v>61</v>
      </c>
      <c r="I55" s="151">
        <v>183</v>
      </c>
      <c r="J55" s="151">
        <v>226</v>
      </c>
      <c r="K55" s="225">
        <v>147</v>
      </c>
      <c r="L55" s="94">
        <v>144</v>
      </c>
      <c r="M55" s="151">
        <v>122</v>
      </c>
      <c r="N55" s="151">
        <v>61</v>
      </c>
      <c r="O55" s="151">
        <v>197</v>
      </c>
      <c r="P55" s="151">
        <v>228</v>
      </c>
      <c r="Q55" s="225">
        <v>135</v>
      </c>
      <c r="R55" s="94">
        <f t="shared" si="4"/>
        <v>19</v>
      </c>
      <c r="S55" s="151">
        <f t="shared" si="5"/>
        <v>7</v>
      </c>
      <c r="T55" s="151">
        <f t="shared" si="6"/>
        <v>0</v>
      </c>
      <c r="U55" s="151">
        <f t="shared" si="7"/>
        <v>-14</v>
      </c>
      <c r="V55" s="151">
        <f t="shared" si="8"/>
        <v>-2</v>
      </c>
      <c r="W55" s="225">
        <f t="shared" si="9"/>
        <v>12</v>
      </c>
      <c r="X55" s="263">
        <f t="shared" si="10"/>
        <v>0.13194444444444445</v>
      </c>
      <c r="Y55" s="255">
        <f t="shared" si="11"/>
        <v>5.737704918032787E-2</v>
      </c>
      <c r="Z55" s="255">
        <f t="shared" si="12"/>
        <v>0</v>
      </c>
      <c r="AA55" s="255">
        <f t="shared" si="13"/>
        <v>-7.1065989847715741E-2</v>
      </c>
      <c r="AB55" s="255">
        <f t="shared" si="14"/>
        <v>-8.771929824561403E-3</v>
      </c>
      <c r="AC55" s="256">
        <f t="shared" si="15"/>
        <v>8.8888888888888892E-2</v>
      </c>
    </row>
    <row r="56" spans="1:29" x14ac:dyDescent="0.25">
      <c r="A56" s="9" t="s">
        <v>54</v>
      </c>
      <c r="B56" s="87">
        <v>224</v>
      </c>
      <c r="C56" s="50">
        <v>236</v>
      </c>
      <c r="D56" s="51">
        <f t="shared" si="2"/>
        <v>-12</v>
      </c>
      <c r="E56" s="77">
        <f t="shared" si="3"/>
        <v>-5.0847457627118647E-2</v>
      </c>
      <c r="F56" s="218">
        <v>56</v>
      </c>
      <c r="G56" s="138">
        <v>20</v>
      </c>
      <c r="H56" s="138">
        <v>13</v>
      </c>
      <c r="I56" s="138">
        <v>49</v>
      </c>
      <c r="J56" s="138">
        <v>41</v>
      </c>
      <c r="K56" s="221">
        <v>45</v>
      </c>
      <c r="L56" s="218">
        <v>39</v>
      </c>
      <c r="M56" s="138">
        <v>32</v>
      </c>
      <c r="N56" s="138">
        <v>12</v>
      </c>
      <c r="O56" s="138">
        <v>56</v>
      </c>
      <c r="P56" s="138">
        <v>44</v>
      </c>
      <c r="Q56" s="221">
        <v>53</v>
      </c>
      <c r="R56" s="218">
        <f t="shared" si="4"/>
        <v>17</v>
      </c>
      <c r="S56" s="138">
        <f t="shared" si="5"/>
        <v>-12</v>
      </c>
      <c r="T56" s="138">
        <f t="shared" si="6"/>
        <v>1</v>
      </c>
      <c r="U56" s="138">
        <f t="shared" si="7"/>
        <v>-7</v>
      </c>
      <c r="V56" s="138">
        <f t="shared" si="8"/>
        <v>-3</v>
      </c>
      <c r="W56" s="221">
        <f t="shared" si="9"/>
        <v>-8</v>
      </c>
      <c r="X56" s="257">
        <f t="shared" si="10"/>
        <v>0.4358974358974359</v>
      </c>
      <c r="Y56" s="258">
        <f t="shared" si="11"/>
        <v>-0.375</v>
      </c>
      <c r="Z56" s="258">
        <f t="shared" si="12"/>
        <v>8.3333333333333329E-2</v>
      </c>
      <c r="AA56" s="258">
        <f t="shared" si="13"/>
        <v>-0.125</v>
      </c>
      <c r="AB56" s="258">
        <f t="shared" si="14"/>
        <v>-6.8181818181818177E-2</v>
      </c>
      <c r="AC56" s="259">
        <f t="shared" si="15"/>
        <v>-0.15094339622641509</v>
      </c>
    </row>
    <row r="57" spans="1:29" x14ac:dyDescent="0.25">
      <c r="A57" s="10" t="s">
        <v>55</v>
      </c>
      <c r="B57" s="88">
        <f>B55-B56</f>
        <v>685</v>
      </c>
      <c r="C57" s="52">
        <f>C55-C56</f>
        <v>651</v>
      </c>
      <c r="D57" s="53">
        <f t="shared" si="2"/>
        <v>34</v>
      </c>
      <c r="E57" s="27">
        <f t="shared" si="3"/>
        <v>5.2227342549923193E-2</v>
      </c>
      <c r="F57" s="219">
        <f>F55-F56</f>
        <v>107</v>
      </c>
      <c r="G57" s="139">
        <f>G55-G56</f>
        <v>109</v>
      </c>
      <c r="H57" s="139">
        <f t="shared" ref="H57:K57" si="40">H55-H56</f>
        <v>48</v>
      </c>
      <c r="I57" s="139">
        <f t="shared" si="40"/>
        <v>134</v>
      </c>
      <c r="J57" s="139">
        <f t="shared" si="40"/>
        <v>185</v>
      </c>
      <c r="K57" s="160">
        <f t="shared" si="40"/>
        <v>102</v>
      </c>
      <c r="L57" s="219">
        <f>L55-L56</f>
        <v>105</v>
      </c>
      <c r="M57" s="139">
        <f>M55-M56</f>
        <v>90</v>
      </c>
      <c r="N57" s="139">
        <f t="shared" ref="N57:Q57" si="41">N55-N56</f>
        <v>49</v>
      </c>
      <c r="O57" s="139">
        <f t="shared" si="41"/>
        <v>141</v>
      </c>
      <c r="P57" s="139">
        <f t="shared" si="41"/>
        <v>184</v>
      </c>
      <c r="Q57" s="160">
        <f t="shared" si="41"/>
        <v>82</v>
      </c>
      <c r="R57" s="219">
        <f t="shared" si="4"/>
        <v>2</v>
      </c>
      <c r="S57" s="139">
        <f t="shared" si="5"/>
        <v>19</v>
      </c>
      <c r="T57" s="139">
        <f t="shared" si="6"/>
        <v>-1</v>
      </c>
      <c r="U57" s="139">
        <f t="shared" si="7"/>
        <v>-7</v>
      </c>
      <c r="V57" s="139">
        <f t="shared" si="8"/>
        <v>1</v>
      </c>
      <c r="W57" s="160">
        <f t="shared" si="9"/>
        <v>20</v>
      </c>
      <c r="X57" s="260">
        <f t="shared" si="10"/>
        <v>1.9047619047619049E-2</v>
      </c>
      <c r="Y57" s="261">
        <f t="shared" si="11"/>
        <v>0.21111111111111111</v>
      </c>
      <c r="Z57" s="261">
        <f t="shared" si="12"/>
        <v>-2.0408163265306121E-2</v>
      </c>
      <c r="AA57" s="261">
        <f t="shared" si="13"/>
        <v>-4.9645390070921988E-2</v>
      </c>
      <c r="AB57" s="261">
        <f t="shared" si="14"/>
        <v>5.434782608695652E-3</v>
      </c>
      <c r="AC57" s="262">
        <f t="shared" si="15"/>
        <v>0.24390243902439024</v>
      </c>
    </row>
    <row r="58" spans="1:29" x14ac:dyDescent="0.25">
      <c r="A58" s="5" t="s">
        <v>56</v>
      </c>
      <c r="B58" s="89">
        <v>1286</v>
      </c>
      <c r="C58" s="56">
        <v>1325</v>
      </c>
      <c r="D58" s="57">
        <f t="shared" si="2"/>
        <v>-39</v>
      </c>
      <c r="E58" s="28">
        <f t="shared" si="3"/>
        <v>-2.9433962264150942E-2</v>
      </c>
      <c r="F58" s="97">
        <v>167</v>
      </c>
      <c r="G58" s="152">
        <v>141</v>
      </c>
      <c r="H58" s="152">
        <v>80</v>
      </c>
      <c r="I58" s="152">
        <v>274</v>
      </c>
      <c r="J58" s="152">
        <v>391</v>
      </c>
      <c r="K58" s="222">
        <v>233</v>
      </c>
      <c r="L58" s="97">
        <v>143</v>
      </c>
      <c r="M58" s="152">
        <v>178</v>
      </c>
      <c r="N58" s="152">
        <v>95</v>
      </c>
      <c r="O58" s="152">
        <v>306</v>
      </c>
      <c r="P58" s="152">
        <v>415</v>
      </c>
      <c r="Q58" s="222">
        <v>188</v>
      </c>
      <c r="R58" s="97">
        <f t="shared" si="4"/>
        <v>24</v>
      </c>
      <c r="S58" s="152">
        <f t="shared" si="5"/>
        <v>-37</v>
      </c>
      <c r="T58" s="152">
        <f t="shared" si="6"/>
        <v>-15</v>
      </c>
      <c r="U58" s="152">
        <f t="shared" si="7"/>
        <v>-32</v>
      </c>
      <c r="V58" s="152">
        <f t="shared" si="8"/>
        <v>-24</v>
      </c>
      <c r="W58" s="222">
        <f t="shared" si="9"/>
        <v>45</v>
      </c>
      <c r="X58" s="264">
        <f t="shared" si="10"/>
        <v>0.16783216783216784</v>
      </c>
      <c r="Y58" s="265">
        <f t="shared" si="11"/>
        <v>-0.20786516853932585</v>
      </c>
      <c r="Z58" s="265">
        <f t="shared" si="12"/>
        <v>-0.15789473684210525</v>
      </c>
      <c r="AA58" s="265">
        <f t="shared" si="13"/>
        <v>-0.10457516339869281</v>
      </c>
      <c r="AB58" s="265">
        <f t="shared" si="14"/>
        <v>-5.7831325301204821E-2</v>
      </c>
      <c r="AC58" s="266">
        <f t="shared" si="15"/>
        <v>0.23936170212765959</v>
      </c>
    </row>
    <row r="59" spans="1:29" x14ac:dyDescent="0.25">
      <c r="A59" s="4" t="s">
        <v>57</v>
      </c>
      <c r="B59" s="86">
        <v>4491</v>
      </c>
      <c r="C59" s="48">
        <v>4489</v>
      </c>
      <c r="D59" s="49">
        <f t="shared" si="2"/>
        <v>2</v>
      </c>
      <c r="E59" s="25">
        <f t="shared" si="3"/>
        <v>4.4553352639786146E-4</v>
      </c>
      <c r="F59" s="94">
        <v>503</v>
      </c>
      <c r="G59" s="151">
        <v>548</v>
      </c>
      <c r="H59" s="151">
        <v>377</v>
      </c>
      <c r="I59" s="151">
        <v>873</v>
      </c>
      <c r="J59" s="151">
        <v>1280</v>
      </c>
      <c r="K59" s="225">
        <v>910</v>
      </c>
      <c r="L59" s="94">
        <v>676</v>
      </c>
      <c r="M59" s="151">
        <v>595</v>
      </c>
      <c r="N59" s="151">
        <v>270</v>
      </c>
      <c r="O59" s="151">
        <v>1069</v>
      </c>
      <c r="P59" s="151">
        <v>1131</v>
      </c>
      <c r="Q59" s="225">
        <v>748</v>
      </c>
      <c r="R59" s="94">
        <f t="shared" si="4"/>
        <v>-173</v>
      </c>
      <c r="S59" s="151">
        <f t="shared" si="5"/>
        <v>-47</v>
      </c>
      <c r="T59" s="151">
        <f t="shared" si="6"/>
        <v>107</v>
      </c>
      <c r="U59" s="151">
        <f t="shared" si="7"/>
        <v>-196</v>
      </c>
      <c r="V59" s="151">
        <f t="shared" si="8"/>
        <v>149</v>
      </c>
      <c r="W59" s="225">
        <f t="shared" si="9"/>
        <v>162</v>
      </c>
      <c r="X59" s="263">
        <f t="shared" si="10"/>
        <v>-0.25591715976331358</v>
      </c>
      <c r="Y59" s="255">
        <f t="shared" si="11"/>
        <v>-7.8991596638655459E-2</v>
      </c>
      <c r="Z59" s="255">
        <f t="shared" si="12"/>
        <v>0.39629629629629631</v>
      </c>
      <c r="AA59" s="255">
        <f t="shared" si="13"/>
        <v>-0.18334892422825069</v>
      </c>
      <c r="AB59" s="255">
        <f t="shared" si="14"/>
        <v>0.13174182139699381</v>
      </c>
      <c r="AC59" s="256">
        <f t="shared" si="15"/>
        <v>0.21657754010695188</v>
      </c>
    </row>
    <row r="60" spans="1:29" x14ac:dyDescent="0.25">
      <c r="A60" s="9" t="s">
        <v>58</v>
      </c>
      <c r="B60" s="87">
        <v>2692</v>
      </c>
      <c r="C60" s="50">
        <v>2687</v>
      </c>
      <c r="D60" s="51">
        <f t="shared" si="2"/>
        <v>5</v>
      </c>
      <c r="E60" s="77">
        <f t="shared" si="3"/>
        <v>1.8608113137327876E-3</v>
      </c>
      <c r="F60" s="218">
        <v>254</v>
      </c>
      <c r="G60" s="138">
        <v>301</v>
      </c>
      <c r="H60" s="138">
        <v>211</v>
      </c>
      <c r="I60" s="138">
        <v>542</v>
      </c>
      <c r="J60" s="138">
        <v>748</v>
      </c>
      <c r="K60" s="221">
        <v>636</v>
      </c>
      <c r="L60" s="218">
        <v>403</v>
      </c>
      <c r="M60" s="138">
        <v>294</v>
      </c>
      <c r="N60" s="138">
        <v>158</v>
      </c>
      <c r="O60" s="138">
        <v>662</v>
      </c>
      <c r="P60" s="138">
        <v>649</v>
      </c>
      <c r="Q60" s="221">
        <v>521</v>
      </c>
      <c r="R60" s="218">
        <f t="shared" si="4"/>
        <v>-149</v>
      </c>
      <c r="S60" s="138">
        <f t="shared" si="5"/>
        <v>7</v>
      </c>
      <c r="T60" s="138">
        <f t="shared" si="6"/>
        <v>53</v>
      </c>
      <c r="U60" s="138">
        <f t="shared" si="7"/>
        <v>-120</v>
      </c>
      <c r="V60" s="138">
        <f t="shared" si="8"/>
        <v>99</v>
      </c>
      <c r="W60" s="221">
        <f t="shared" si="9"/>
        <v>115</v>
      </c>
      <c r="X60" s="257">
        <f t="shared" si="10"/>
        <v>-0.36972704714640198</v>
      </c>
      <c r="Y60" s="258">
        <f t="shared" si="11"/>
        <v>2.3809523809523808E-2</v>
      </c>
      <c r="Z60" s="258">
        <f t="shared" si="12"/>
        <v>0.33544303797468356</v>
      </c>
      <c r="AA60" s="258">
        <f t="shared" si="13"/>
        <v>-0.18126888217522658</v>
      </c>
      <c r="AB60" s="258">
        <f t="shared" si="14"/>
        <v>0.15254237288135594</v>
      </c>
      <c r="AC60" s="259">
        <f t="shared" si="15"/>
        <v>0.22072936660268713</v>
      </c>
    </row>
    <row r="61" spans="1:29" x14ac:dyDescent="0.25">
      <c r="A61" s="10" t="s">
        <v>59</v>
      </c>
      <c r="B61" s="88">
        <f>B59-B60</f>
        <v>1799</v>
      </c>
      <c r="C61" s="52">
        <f>C59-C60</f>
        <v>1802</v>
      </c>
      <c r="D61" s="53">
        <f t="shared" si="2"/>
        <v>-3</v>
      </c>
      <c r="E61" s="27">
        <f t="shared" si="3"/>
        <v>-1.6648168701442841E-3</v>
      </c>
      <c r="F61" s="219">
        <f>F59-F60</f>
        <v>249</v>
      </c>
      <c r="G61" s="139">
        <f>G59-G60</f>
        <v>247</v>
      </c>
      <c r="H61" s="139">
        <f t="shared" ref="H61:K61" si="42">H59-H60</f>
        <v>166</v>
      </c>
      <c r="I61" s="139">
        <f t="shared" si="42"/>
        <v>331</v>
      </c>
      <c r="J61" s="139">
        <f t="shared" si="42"/>
        <v>532</v>
      </c>
      <c r="K61" s="160">
        <f t="shared" si="42"/>
        <v>274</v>
      </c>
      <c r="L61" s="219">
        <f>L59-L60</f>
        <v>273</v>
      </c>
      <c r="M61" s="139">
        <f>M59-M60</f>
        <v>301</v>
      </c>
      <c r="N61" s="139">
        <f t="shared" ref="N61:Q61" si="43">N59-N60</f>
        <v>112</v>
      </c>
      <c r="O61" s="139">
        <f t="shared" si="43"/>
        <v>407</v>
      </c>
      <c r="P61" s="139">
        <f t="shared" si="43"/>
        <v>482</v>
      </c>
      <c r="Q61" s="160">
        <f t="shared" si="43"/>
        <v>227</v>
      </c>
      <c r="R61" s="219">
        <f t="shared" si="4"/>
        <v>-24</v>
      </c>
      <c r="S61" s="139">
        <f t="shared" si="5"/>
        <v>-54</v>
      </c>
      <c r="T61" s="139">
        <f t="shared" si="6"/>
        <v>54</v>
      </c>
      <c r="U61" s="139">
        <f t="shared" si="7"/>
        <v>-76</v>
      </c>
      <c r="V61" s="139">
        <f t="shared" si="8"/>
        <v>50</v>
      </c>
      <c r="W61" s="160">
        <f t="shared" si="9"/>
        <v>47</v>
      </c>
      <c r="X61" s="260">
        <f t="shared" si="10"/>
        <v>-8.7912087912087919E-2</v>
      </c>
      <c r="Y61" s="261">
        <f t="shared" si="11"/>
        <v>-0.17940199335548174</v>
      </c>
      <c r="Z61" s="261">
        <f t="shared" si="12"/>
        <v>0.48214285714285715</v>
      </c>
      <c r="AA61" s="261">
        <f t="shared" si="13"/>
        <v>-0.18673218673218672</v>
      </c>
      <c r="AB61" s="261">
        <f t="shared" si="14"/>
        <v>0.1037344398340249</v>
      </c>
      <c r="AC61" s="262">
        <f t="shared" si="15"/>
        <v>0.20704845814977973</v>
      </c>
    </row>
    <row r="62" spans="1:29" ht="15.75" thickBot="1" x14ac:dyDescent="0.3">
      <c r="A62" s="11" t="s">
        <v>60</v>
      </c>
      <c r="B62" s="91">
        <v>564</v>
      </c>
      <c r="C62" s="58">
        <v>503</v>
      </c>
      <c r="D62" s="59">
        <f t="shared" si="2"/>
        <v>61</v>
      </c>
      <c r="E62" s="29">
        <f t="shared" si="3"/>
        <v>0.12127236580516898</v>
      </c>
      <c r="F62" s="100">
        <v>110</v>
      </c>
      <c r="G62" s="153">
        <v>99</v>
      </c>
      <c r="H62" s="153">
        <v>27</v>
      </c>
      <c r="I62" s="153">
        <v>142</v>
      </c>
      <c r="J62" s="153">
        <v>108</v>
      </c>
      <c r="K62" s="224">
        <v>78</v>
      </c>
      <c r="L62" s="100">
        <v>85</v>
      </c>
      <c r="M62" s="153">
        <v>63</v>
      </c>
      <c r="N62" s="153">
        <v>39</v>
      </c>
      <c r="O62" s="153">
        <v>121</v>
      </c>
      <c r="P62" s="153">
        <v>121</v>
      </c>
      <c r="Q62" s="224">
        <v>74</v>
      </c>
      <c r="R62" s="100">
        <f t="shared" si="4"/>
        <v>25</v>
      </c>
      <c r="S62" s="153">
        <f t="shared" si="5"/>
        <v>36</v>
      </c>
      <c r="T62" s="153">
        <f t="shared" si="6"/>
        <v>-12</v>
      </c>
      <c r="U62" s="153">
        <f t="shared" si="7"/>
        <v>21</v>
      </c>
      <c r="V62" s="153">
        <f t="shared" si="8"/>
        <v>-13</v>
      </c>
      <c r="W62" s="224">
        <f t="shared" si="9"/>
        <v>4</v>
      </c>
      <c r="X62" s="267">
        <f t="shared" si="10"/>
        <v>0.29411764705882354</v>
      </c>
      <c r="Y62" s="268">
        <f t="shared" si="11"/>
        <v>0.5714285714285714</v>
      </c>
      <c r="Z62" s="268">
        <f t="shared" si="12"/>
        <v>-0.30769230769230771</v>
      </c>
      <c r="AA62" s="268">
        <f t="shared" si="13"/>
        <v>0.17355371900826447</v>
      </c>
      <c r="AB62" s="268">
        <f t="shared" si="14"/>
        <v>-0.10743801652892562</v>
      </c>
      <c r="AC62" s="269">
        <f t="shared" si="15"/>
        <v>5.4054054054054057E-2</v>
      </c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G4:G5"/>
    <mergeCell ref="L4:L5"/>
    <mergeCell ref="K4:K5"/>
    <mergeCell ref="J4:J5"/>
    <mergeCell ref="I4:I5"/>
    <mergeCell ref="H4:H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opLeftCell="A7" zoomScaleNormal="100" workbookViewId="0">
      <pane xSplit="1" topLeftCell="J1" activePane="topRight" state="frozen"/>
      <selection pane="topRight" activeCell="X40" sqref="X40:AA40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61</v>
      </c>
      <c r="B1" s="1"/>
    </row>
    <row r="2" spans="1:29" x14ac:dyDescent="0.25">
      <c r="A2" s="2" t="s">
        <v>1</v>
      </c>
      <c r="B2" s="2"/>
    </row>
    <row r="3" spans="1:29" ht="15.75" thickBot="1" x14ac:dyDescent="0.3"/>
    <row r="4" spans="1:29" ht="15" customHeight="1" x14ac:dyDescent="0.25">
      <c r="A4" s="371" t="s">
        <v>2</v>
      </c>
      <c r="B4" s="371" t="s">
        <v>182</v>
      </c>
      <c r="C4" s="365" t="s">
        <v>3</v>
      </c>
      <c r="D4" s="367" t="s">
        <v>5</v>
      </c>
      <c r="E4" s="369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72"/>
      <c r="B5" s="372"/>
      <c r="C5" s="366"/>
      <c r="D5" s="368"/>
      <c r="E5" s="370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6" t="s">
        <v>61</v>
      </c>
      <c r="B6" s="93">
        <v>167966</v>
      </c>
      <c r="C6" s="46">
        <v>161573</v>
      </c>
      <c r="D6" s="47">
        <f>B6-C6</f>
        <v>6393</v>
      </c>
      <c r="E6" s="24">
        <f>D6/C6</f>
        <v>3.9567254429886178E-2</v>
      </c>
      <c r="F6" s="93">
        <v>19191</v>
      </c>
      <c r="G6" s="134">
        <v>16170</v>
      </c>
      <c r="H6" s="150">
        <v>21181</v>
      </c>
      <c r="I6" s="150">
        <v>40073</v>
      </c>
      <c r="J6" s="150">
        <v>41275</v>
      </c>
      <c r="K6" s="220">
        <v>30076</v>
      </c>
      <c r="L6" s="93">
        <v>18846</v>
      </c>
      <c r="M6" s="134">
        <v>16287</v>
      </c>
      <c r="N6" s="150">
        <v>23034</v>
      </c>
      <c r="O6" s="150">
        <v>37496</v>
      </c>
      <c r="P6" s="150">
        <v>43912</v>
      </c>
      <c r="Q6" s="220">
        <v>21998</v>
      </c>
      <c r="R6" s="93">
        <f>F6-L6</f>
        <v>345</v>
      </c>
      <c r="S6" s="134">
        <f t="shared" ref="S6:W6" si="0">G6-M6</f>
        <v>-117</v>
      </c>
      <c r="T6" s="150">
        <f t="shared" si="0"/>
        <v>-1853</v>
      </c>
      <c r="U6" s="150">
        <f t="shared" si="0"/>
        <v>2577</v>
      </c>
      <c r="V6" s="150">
        <f t="shared" si="0"/>
        <v>-2637</v>
      </c>
      <c r="W6" s="220">
        <f t="shared" si="0"/>
        <v>8078</v>
      </c>
      <c r="X6" s="251">
        <f>R6/L6</f>
        <v>1.8306271887933778E-2</v>
      </c>
      <c r="Y6" s="270">
        <f t="shared" ref="Y6:AC6" si="1">S6/M6</f>
        <v>-7.1836433965739551E-3</v>
      </c>
      <c r="Z6" s="252">
        <f t="shared" si="1"/>
        <v>-8.0446296778675E-2</v>
      </c>
      <c r="AA6" s="252">
        <f t="shared" si="1"/>
        <v>6.8727330915297632E-2</v>
      </c>
      <c r="AB6" s="252">
        <f t="shared" si="1"/>
        <v>-6.0051922025869925E-2</v>
      </c>
      <c r="AC6" s="253">
        <f t="shared" si="1"/>
        <v>0.3672152013819438</v>
      </c>
    </row>
    <row r="7" spans="1:29" x14ac:dyDescent="0.25">
      <c r="A7" s="128" t="s">
        <v>62</v>
      </c>
      <c r="B7" s="129">
        <v>39365</v>
      </c>
      <c r="C7" s="54">
        <v>39392</v>
      </c>
      <c r="D7" s="55">
        <f t="shared" ref="D7:D45" si="2">B7-C7</f>
        <v>-27</v>
      </c>
      <c r="E7" s="39">
        <f t="shared" ref="E7:E45" si="3">D7/C7</f>
        <v>-6.8541835905767663E-4</v>
      </c>
      <c r="F7" s="129">
        <f>SUM(F8:F10)</f>
        <v>4432</v>
      </c>
      <c r="G7" s="151">
        <f t="shared" ref="G7:K7" si="4">SUM(G8:G10)</f>
        <v>3082</v>
      </c>
      <c r="H7" s="151">
        <f t="shared" si="4"/>
        <v>6775</v>
      </c>
      <c r="I7" s="151">
        <f t="shared" si="4"/>
        <v>10808</v>
      </c>
      <c r="J7" s="151">
        <f t="shared" si="4"/>
        <v>8467</v>
      </c>
      <c r="K7" s="225">
        <f t="shared" si="4"/>
        <v>5801</v>
      </c>
      <c r="L7" s="129">
        <f>SUM(L8:L10)</f>
        <v>4404</v>
      </c>
      <c r="M7" s="151">
        <f t="shared" ref="M7" si="5">SUM(M8:M10)</f>
        <v>2858</v>
      </c>
      <c r="N7" s="151">
        <f t="shared" ref="N7" si="6">SUM(N8:N10)</f>
        <v>9412</v>
      </c>
      <c r="O7" s="151">
        <f t="shared" ref="O7" si="7">SUM(O8:O10)</f>
        <v>9377</v>
      </c>
      <c r="P7" s="151">
        <f t="shared" ref="P7" si="8">SUM(P8:P10)</f>
        <v>8584</v>
      </c>
      <c r="Q7" s="225">
        <f t="shared" ref="Q7" si="9">SUM(Q8:Q10)</f>
        <v>4757</v>
      </c>
      <c r="R7" s="129">
        <f t="shared" ref="R7:R43" si="10">F7-L7</f>
        <v>28</v>
      </c>
      <c r="S7" s="151">
        <f t="shared" ref="S7:S45" si="11">G7-M7</f>
        <v>224</v>
      </c>
      <c r="T7" s="151">
        <f t="shared" ref="T7:T45" si="12">H7-N7</f>
        <v>-2637</v>
      </c>
      <c r="U7" s="151">
        <f t="shared" ref="U7:U45" si="13">I7-O7</f>
        <v>1431</v>
      </c>
      <c r="V7" s="151">
        <f t="shared" ref="V7:V45" si="14">J7-P7</f>
        <v>-117</v>
      </c>
      <c r="W7" s="225">
        <f t="shared" ref="W7:W45" si="15">K7-Q7</f>
        <v>1044</v>
      </c>
      <c r="X7" s="254">
        <f t="shared" ref="X7:X45" si="16">R7/L7</f>
        <v>6.3578564940962763E-3</v>
      </c>
      <c r="Y7" s="255">
        <f t="shared" ref="Y7:Y45" si="17">S7/M7</f>
        <v>7.8376487053883837E-2</v>
      </c>
      <c r="Z7" s="255">
        <f t="shared" ref="Z7:Z45" si="18">T7/N7</f>
        <v>-0.2801742456438589</v>
      </c>
      <c r="AA7" s="255">
        <f t="shared" ref="AA7:AA45" si="19">U7/O7</f>
        <v>0.15260744374533433</v>
      </c>
      <c r="AB7" s="255">
        <f t="shared" ref="AB7:AB45" si="20">V7/P7</f>
        <v>-1.3630009319664491E-2</v>
      </c>
      <c r="AC7" s="256">
        <f t="shared" ref="AC7:AC45" si="21">W7/Q7</f>
        <v>0.21946605003153247</v>
      </c>
    </row>
    <row r="8" spans="1:29" x14ac:dyDescent="0.25">
      <c r="A8" s="30" t="s">
        <v>63</v>
      </c>
      <c r="B8" s="95">
        <v>33379</v>
      </c>
      <c r="C8" s="16">
        <v>31151</v>
      </c>
      <c r="D8" s="17">
        <f t="shared" si="2"/>
        <v>2228</v>
      </c>
      <c r="E8" s="26">
        <f t="shared" si="3"/>
        <v>7.1522583544669519E-2</v>
      </c>
      <c r="F8" s="218">
        <v>3864</v>
      </c>
      <c r="G8" s="138">
        <v>2648</v>
      </c>
      <c r="H8" s="138">
        <v>4788</v>
      </c>
      <c r="I8" s="138">
        <v>9662</v>
      </c>
      <c r="J8" s="138">
        <v>7352</v>
      </c>
      <c r="K8" s="221">
        <v>5065</v>
      </c>
      <c r="L8" s="218">
        <v>3836</v>
      </c>
      <c r="M8" s="138">
        <v>2386</v>
      </c>
      <c r="N8" s="138">
        <v>5343</v>
      </c>
      <c r="O8" s="138">
        <v>8135</v>
      </c>
      <c r="P8" s="138">
        <v>7249</v>
      </c>
      <c r="Q8" s="221">
        <v>4202</v>
      </c>
      <c r="R8" s="218">
        <f t="shared" si="10"/>
        <v>28</v>
      </c>
      <c r="S8" s="138">
        <f t="shared" si="11"/>
        <v>262</v>
      </c>
      <c r="T8" s="138">
        <f t="shared" si="12"/>
        <v>-555</v>
      </c>
      <c r="U8" s="138">
        <f t="shared" si="13"/>
        <v>1527</v>
      </c>
      <c r="V8" s="138">
        <f t="shared" si="14"/>
        <v>103</v>
      </c>
      <c r="W8" s="221">
        <f t="shared" si="15"/>
        <v>863</v>
      </c>
      <c r="X8" s="257">
        <f t="shared" si="16"/>
        <v>7.2992700729927005E-3</v>
      </c>
      <c r="Y8" s="258">
        <f t="shared" si="17"/>
        <v>0.10980720871751885</v>
      </c>
      <c r="Z8" s="258">
        <f t="shared" si="18"/>
        <v>-0.10387422796181921</v>
      </c>
      <c r="AA8" s="258">
        <f t="shared" si="19"/>
        <v>0.18770743700061462</v>
      </c>
      <c r="AB8" s="258">
        <f t="shared" si="20"/>
        <v>1.4208856393985378E-2</v>
      </c>
      <c r="AC8" s="259">
        <f t="shared" si="21"/>
        <v>0.20537839124226559</v>
      </c>
    </row>
    <row r="9" spans="1:29" x14ac:dyDescent="0.25">
      <c r="A9" s="30" t="s">
        <v>64</v>
      </c>
      <c r="B9" s="95">
        <v>1567</v>
      </c>
      <c r="C9" s="16">
        <v>1821</v>
      </c>
      <c r="D9" s="17">
        <f t="shared" si="2"/>
        <v>-254</v>
      </c>
      <c r="E9" s="26">
        <f t="shared" si="3"/>
        <v>-0.13948380010982978</v>
      </c>
      <c r="F9" s="218">
        <v>266</v>
      </c>
      <c r="G9" s="138">
        <v>133</v>
      </c>
      <c r="H9" s="138">
        <v>439</v>
      </c>
      <c r="I9" s="138">
        <v>466</v>
      </c>
      <c r="J9" s="138">
        <v>225</v>
      </c>
      <c r="K9" s="221">
        <v>38</v>
      </c>
      <c r="L9" s="218">
        <v>293</v>
      </c>
      <c r="M9" s="138">
        <v>147</v>
      </c>
      <c r="N9" s="138">
        <v>543</v>
      </c>
      <c r="O9" s="138">
        <v>571</v>
      </c>
      <c r="P9" s="138">
        <v>257</v>
      </c>
      <c r="Q9" s="221">
        <v>10</v>
      </c>
      <c r="R9" s="218">
        <f t="shared" si="10"/>
        <v>-27</v>
      </c>
      <c r="S9" s="138">
        <f t="shared" si="11"/>
        <v>-14</v>
      </c>
      <c r="T9" s="138">
        <f t="shared" si="12"/>
        <v>-104</v>
      </c>
      <c r="U9" s="138">
        <f t="shared" si="13"/>
        <v>-105</v>
      </c>
      <c r="V9" s="138">
        <f t="shared" si="14"/>
        <v>-32</v>
      </c>
      <c r="W9" s="221">
        <f t="shared" si="15"/>
        <v>28</v>
      </c>
      <c r="X9" s="257">
        <f t="shared" si="16"/>
        <v>-9.2150170648464161E-2</v>
      </c>
      <c r="Y9" s="258">
        <f t="shared" si="17"/>
        <v>-9.5238095238095233E-2</v>
      </c>
      <c r="Z9" s="258">
        <f t="shared" si="18"/>
        <v>-0.19152854511970535</v>
      </c>
      <c r="AA9" s="258">
        <f t="shared" si="19"/>
        <v>-0.18388791593695272</v>
      </c>
      <c r="AB9" s="258">
        <f t="shared" si="20"/>
        <v>-0.1245136186770428</v>
      </c>
      <c r="AC9" s="259">
        <f t="shared" si="21"/>
        <v>2.8</v>
      </c>
    </row>
    <row r="10" spans="1:29" x14ac:dyDescent="0.25">
      <c r="A10" s="31" t="s">
        <v>65</v>
      </c>
      <c r="B10" s="92">
        <f>B7-(B8+B9)</f>
        <v>4419</v>
      </c>
      <c r="C10" s="18">
        <f>C7-(C8+C9)</f>
        <v>6420</v>
      </c>
      <c r="D10" s="19">
        <f t="shared" si="2"/>
        <v>-2001</v>
      </c>
      <c r="E10" s="27">
        <f t="shared" si="3"/>
        <v>-0.31168224299065422</v>
      </c>
      <c r="F10" s="219">
        <v>302</v>
      </c>
      <c r="G10" s="139">
        <v>301</v>
      </c>
      <c r="H10" s="139">
        <v>1548</v>
      </c>
      <c r="I10" s="139">
        <v>680</v>
      </c>
      <c r="J10" s="139">
        <v>890</v>
      </c>
      <c r="K10" s="160">
        <v>698</v>
      </c>
      <c r="L10" s="219">
        <v>275</v>
      </c>
      <c r="M10" s="139">
        <v>325</v>
      </c>
      <c r="N10" s="139">
        <v>3526</v>
      </c>
      <c r="O10" s="139">
        <v>671</v>
      </c>
      <c r="P10" s="139">
        <v>1078</v>
      </c>
      <c r="Q10" s="160">
        <v>545</v>
      </c>
      <c r="R10" s="219">
        <f t="shared" si="10"/>
        <v>27</v>
      </c>
      <c r="S10" s="139">
        <f t="shared" si="11"/>
        <v>-24</v>
      </c>
      <c r="T10" s="139">
        <f t="shared" si="12"/>
        <v>-1978</v>
      </c>
      <c r="U10" s="139">
        <f t="shared" si="13"/>
        <v>9</v>
      </c>
      <c r="V10" s="139">
        <f t="shared" si="14"/>
        <v>-188</v>
      </c>
      <c r="W10" s="160">
        <f t="shared" si="15"/>
        <v>153</v>
      </c>
      <c r="X10" s="260">
        <f t="shared" si="16"/>
        <v>9.8181818181818176E-2</v>
      </c>
      <c r="Y10" s="261">
        <f t="shared" si="17"/>
        <v>-7.3846153846153853E-2</v>
      </c>
      <c r="Z10" s="261">
        <f t="shared" si="18"/>
        <v>-0.56097560975609762</v>
      </c>
      <c r="AA10" s="261">
        <f t="shared" si="19"/>
        <v>1.3412816691505217E-2</v>
      </c>
      <c r="AB10" s="261">
        <f t="shared" si="20"/>
        <v>-0.17439703153988867</v>
      </c>
      <c r="AC10" s="262">
        <f t="shared" si="21"/>
        <v>0.28073394495412846</v>
      </c>
    </row>
    <row r="11" spans="1:29" x14ac:dyDescent="0.25">
      <c r="A11" s="7" t="s">
        <v>66</v>
      </c>
      <c r="B11" s="94">
        <v>56025</v>
      </c>
      <c r="C11" s="14">
        <v>52156</v>
      </c>
      <c r="D11" s="15">
        <f t="shared" si="2"/>
        <v>3869</v>
      </c>
      <c r="E11" s="25">
        <f t="shared" si="3"/>
        <v>7.4181302247104841E-2</v>
      </c>
      <c r="F11" s="94">
        <f>SUM(F12:F14)</f>
        <v>6770</v>
      </c>
      <c r="G11" s="151">
        <f t="shared" ref="G11:K11" si="22">SUM(G12:G14)</f>
        <v>5829</v>
      </c>
      <c r="H11" s="151">
        <f t="shared" si="22"/>
        <v>4572</v>
      </c>
      <c r="I11" s="151">
        <f t="shared" si="22"/>
        <v>13700</v>
      </c>
      <c r="J11" s="151">
        <f t="shared" si="22"/>
        <v>14518</v>
      </c>
      <c r="K11" s="163">
        <f t="shared" si="22"/>
        <v>10636</v>
      </c>
      <c r="L11" s="94">
        <f>SUM(L12:L14)</f>
        <v>6354</v>
      </c>
      <c r="M11" s="151">
        <f t="shared" ref="M11" si="23">SUM(M12:M14)</f>
        <v>5816</v>
      </c>
      <c r="N11" s="151">
        <f t="shared" ref="N11" si="24">SUM(N12:N14)</f>
        <v>4314</v>
      </c>
      <c r="O11" s="151">
        <f t="shared" ref="O11" si="25">SUM(O12:O14)</f>
        <v>12975</v>
      </c>
      <c r="P11" s="151">
        <f t="shared" ref="P11" si="26">SUM(P12:P14)</f>
        <v>15501</v>
      </c>
      <c r="Q11" s="163">
        <f t="shared" ref="Q11" si="27">SUM(Q12:Q14)</f>
        <v>7196</v>
      </c>
      <c r="R11" s="94">
        <f t="shared" si="10"/>
        <v>416</v>
      </c>
      <c r="S11" s="151">
        <f t="shared" si="11"/>
        <v>13</v>
      </c>
      <c r="T11" s="151">
        <f t="shared" si="12"/>
        <v>258</v>
      </c>
      <c r="U11" s="151">
        <f t="shared" si="13"/>
        <v>725</v>
      </c>
      <c r="V11" s="151">
        <f t="shared" si="14"/>
        <v>-983</v>
      </c>
      <c r="W11" s="163">
        <f t="shared" si="15"/>
        <v>3440</v>
      </c>
      <c r="X11" s="263">
        <f t="shared" si="16"/>
        <v>6.547056971986151E-2</v>
      </c>
      <c r="Y11" s="255">
        <f t="shared" si="17"/>
        <v>2.2352132049518569E-3</v>
      </c>
      <c r="Z11" s="255">
        <f t="shared" si="18"/>
        <v>5.9805285118219746E-2</v>
      </c>
      <c r="AA11" s="255">
        <f t="shared" si="19"/>
        <v>5.5876685934489405E-2</v>
      </c>
      <c r="AB11" s="255">
        <f t="shared" si="20"/>
        <v>-6.3415263531385074E-2</v>
      </c>
      <c r="AC11" s="271">
        <f t="shared" si="21"/>
        <v>0.47804335742078935</v>
      </c>
    </row>
    <row r="12" spans="1:29" x14ac:dyDescent="0.25">
      <c r="A12" s="37" t="s">
        <v>93</v>
      </c>
      <c r="B12" s="96">
        <v>46549</v>
      </c>
      <c r="C12" s="35">
        <v>45193</v>
      </c>
      <c r="D12" s="36">
        <f t="shared" si="2"/>
        <v>1356</v>
      </c>
      <c r="E12" s="39">
        <f t="shared" si="3"/>
        <v>3.0004646737326578E-2</v>
      </c>
      <c r="F12" s="129">
        <v>5318</v>
      </c>
      <c r="G12" s="138">
        <v>4606</v>
      </c>
      <c r="H12" s="138">
        <v>3905</v>
      </c>
      <c r="I12" s="138">
        <v>11575</v>
      </c>
      <c r="J12" s="138">
        <v>11830</v>
      </c>
      <c r="K12" s="223">
        <v>9315</v>
      </c>
      <c r="L12" s="129">
        <v>5284</v>
      </c>
      <c r="M12" s="138">
        <v>4933</v>
      </c>
      <c r="N12" s="138">
        <v>3877</v>
      </c>
      <c r="O12" s="138">
        <v>11210</v>
      </c>
      <c r="P12" s="138">
        <v>13405</v>
      </c>
      <c r="Q12" s="223">
        <v>6484</v>
      </c>
      <c r="R12" s="129">
        <f t="shared" si="10"/>
        <v>34</v>
      </c>
      <c r="S12" s="138">
        <f t="shared" si="11"/>
        <v>-327</v>
      </c>
      <c r="T12" s="138">
        <f t="shared" si="12"/>
        <v>28</v>
      </c>
      <c r="U12" s="138">
        <f t="shared" si="13"/>
        <v>365</v>
      </c>
      <c r="V12" s="138">
        <f t="shared" si="14"/>
        <v>-1575</v>
      </c>
      <c r="W12" s="223">
        <f t="shared" si="15"/>
        <v>2831</v>
      </c>
      <c r="X12" s="254">
        <f t="shared" si="16"/>
        <v>6.4345193035579111E-3</v>
      </c>
      <c r="Y12" s="258">
        <f t="shared" si="17"/>
        <v>-6.6288262720454086E-2</v>
      </c>
      <c r="Z12" s="258">
        <f t="shared" si="18"/>
        <v>7.2220789270054167E-3</v>
      </c>
      <c r="AA12" s="258">
        <f t="shared" si="19"/>
        <v>3.2560214094558428E-2</v>
      </c>
      <c r="AB12" s="258">
        <f t="shared" si="20"/>
        <v>-0.1174934725848564</v>
      </c>
      <c r="AC12" s="272">
        <f t="shared" si="21"/>
        <v>0.43661320172732881</v>
      </c>
    </row>
    <row r="13" spans="1:29" x14ac:dyDescent="0.25">
      <c r="A13" s="30" t="s">
        <v>63</v>
      </c>
      <c r="B13" s="95">
        <v>1131</v>
      </c>
      <c r="C13" s="16">
        <v>1201</v>
      </c>
      <c r="D13" s="17">
        <f t="shared" si="2"/>
        <v>-70</v>
      </c>
      <c r="E13" s="26">
        <f t="shared" si="3"/>
        <v>-5.8284762697751874E-2</v>
      </c>
      <c r="F13" s="218">
        <v>181</v>
      </c>
      <c r="G13" s="138">
        <v>156</v>
      </c>
      <c r="H13" s="138">
        <v>75</v>
      </c>
      <c r="I13" s="138">
        <v>252</v>
      </c>
      <c r="J13" s="138">
        <v>327</v>
      </c>
      <c r="K13" s="221">
        <v>140</v>
      </c>
      <c r="L13" s="218">
        <v>241</v>
      </c>
      <c r="M13" s="138">
        <v>151</v>
      </c>
      <c r="N13" s="138">
        <v>65</v>
      </c>
      <c r="O13" s="138">
        <v>362</v>
      </c>
      <c r="P13" s="138">
        <v>311</v>
      </c>
      <c r="Q13" s="221">
        <v>71</v>
      </c>
      <c r="R13" s="218">
        <f t="shared" si="10"/>
        <v>-60</v>
      </c>
      <c r="S13" s="138">
        <f t="shared" si="11"/>
        <v>5</v>
      </c>
      <c r="T13" s="138">
        <f t="shared" si="12"/>
        <v>10</v>
      </c>
      <c r="U13" s="138">
        <f t="shared" si="13"/>
        <v>-110</v>
      </c>
      <c r="V13" s="138">
        <f t="shared" si="14"/>
        <v>16</v>
      </c>
      <c r="W13" s="221">
        <f t="shared" si="15"/>
        <v>69</v>
      </c>
      <c r="X13" s="257">
        <f t="shared" si="16"/>
        <v>-0.24896265560165975</v>
      </c>
      <c r="Y13" s="258">
        <f t="shared" si="17"/>
        <v>3.3112582781456956E-2</v>
      </c>
      <c r="Z13" s="258">
        <f t="shared" si="18"/>
        <v>0.15384615384615385</v>
      </c>
      <c r="AA13" s="258">
        <f t="shared" si="19"/>
        <v>-0.30386740331491713</v>
      </c>
      <c r="AB13" s="258">
        <f t="shared" si="20"/>
        <v>5.1446945337620578E-2</v>
      </c>
      <c r="AC13" s="259">
        <f t="shared" si="21"/>
        <v>0.971830985915493</v>
      </c>
    </row>
    <row r="14" spans="1:29" x14ac:dyDescent="0.25">
      <c r="A14" s="31" t="s">
        <v>67</v>
      </c>
      <c r="B14" s="92">
        <f>B11-(B12+B13)</f>
        <v>8345</v>
      </c>
      <c r="C14" s="18">
        <f>C11-(C12+C13)</f>
        <v>5762</v>
      </c>
      <c r="D14" s="19">
        <f>D11-(D12+D13)</f>
        <v>2583</v>
      </c>
      <c r="E14" s="27">
        <f t="shared" si="3"/>
        <v>0.44828184658104825</v>
      </c>
      <c r="F14" s="219">
        <v>1271</v>
      </c>
      <c r="G14" s="139">
        <v>1067</v>
      </c>
      <c r="H14" s="139">
        <v>592</v>
      </c>
      <c r="I14" s="139">
        <v>1873</v>
      </c>
      <c r="J14" s="139">
        <v>2361</v>
      </c>
      <c r="K14" s="160">
        <v>1181</v>
      </c>
      <c r="L14" s="219">
        <v>829</v>
      </c>
      <c r="M14" s="139">
        <v>732</v>
      </c>
      <c r="N14" s="139">
        <v>372</v>
      </c>
      <c r="O14" s="139">
        <v>1403</v>
      </c>
      <c r="P14" s="139">
        <v>1785</v>
      </c>
      <c r="Q14" s="160">
        <v>641</v>
      </c>
      <c r="R14" s="219">
        <f t="shared" si="10"/>
        <v>442</v>
      </c>
      <c r="S14" s="139">
        <f t="shared" si="11"/>
        <v>335</v>
      </c>
      <c r="T14" s="139">
        <f t="shared" si="12"/>
        <v>220</v>
      </c>
      <c r="U14" s="139">
        <f t="shared" si="13"/>
        <v>470</v>
      </c>
      <c r="V14" s="139">
        <f t="shared" si="14"/>
        <v>576</v>
      </c>
      <c r="W14" s="160">
        <f t="shared" si="15"/>
        <v>540</v>
      </c>
      <c r="X14" s="260">
        <f t="shared" si="16"/>
        <v>0.53317249698431846</v>
      </c>
      <c r="Y14" s="261">
        <f t="shared" si="17"/>
        <v>0.45765027322404372</v>
      </c>
      <c r="Z14" s="261">
        <f t="shared" si="18"/>
        <v>0.59139784946236562</v>
      </c>
      <c r="AA14" s="261">
        <f t="shared" si="19"/>
        <v>0.33499643620812547</v>
      </c>
      <c r="AB14" s="261">
        <f t="shared" si="20"/>
        <v>0.32268907563025212</v>
      </c>
      <c r="AC14" s="262">
        <f t="shared" si="21"/>
        <v>0.84243369734789386</v>
      </c>
    </row>
    <row r="15" spans="1:29" x14ac:dyDescent="0.25">
      <c r="A15" s="8" t="s">
        <v>68</v>
      </c>
      <c r="B15" s="97">
        <v>7317</v>
      </c>
      <c r="C15" s="20">
        <v>6943</v>
      </c>
      <c r="D15" s="21">
        <f t="shared" si="2"/>
        <v>374</v>
      </c>
      <c r="E15" s="28">
        <f t="shared" si="3"/>
        <v>5.3867204378510732E-2</v>
      </c>
      <c r="F15" s="97">
        <v>903</v>
      </c>
      <c r="G15" s="152">
        <v>773</v>
      </c>
      <c r="H15" s="152">
        <v>480</v>
      </c>
      <c r="I15" s="152">
        <v>1757</v>
      </c>
      <c r="J15" s="152">
        <v>2026</v>
      </c>
      <c r="K15" s="222">
        <v>1378</v>
      </c>
      <c r="L15" s="97">
        <v>834</v>
      </c>
      <c r="M15" s="152">
        <v>827</v>
      </c>
      <c r="N15" s="152">
        <v>428</v>
      </c>
      <c r="O15" s="152">
        <v>1657</v>
      </c>
      <c r="P15" s="152">
        <v>2300</v>
      </c>
      <c r="Q15" s="222">
        <v>897</v>
      </c>
      <c r="R15" s="97">
        <f t="shared" si="10"/>
        <v>69</v>
      </c>
      <c r="S15" s="152">
        <f t="shared" si="11"/>
        <v>-54</v>
      </c>
      <c r="T15" s="152">
        <f t="shared" si="12"/>
        <v>52</v>
      </c>
      <c r="U15" s="152">
        <f t="shared" si="13"/>
        <v>100</v>
      </c>
      <c r="V15" s="152">
        <f t="shared" si="14"/>
        <v>-274</v>
      </c>
      <c r="W15" s="222">
        <f t="shared" si="15"/>
        <v>481</v>
      </c>
      <c r="X15" s="264">
        <f t="shared" si="16"/>
        <v>8.2733812949640287E-2</v>
      </c>
      <c r="Y15" s="265">
        <f t="shared" si="17"/>
        <v>-6.529625151148731E-2</v>
      </c>
      <c r="Z15" s="265">
        <f t="shared" si="18"/>
        <v>0.12149532710280374</v>
      </c>
      <c r="AA15" s="265">
        <f t="shared" si="19"/>
        <v>6.0350030175015085E-2</v>
      </c>
      <c r="AB15" s="265">
        <f t="shared" si="20"/>
        <v>-0.11913043478260869</v>
      </c>
      <c r="AC15" s="266">
        <f t="shared" si="21"/>
        <v>0.53623188405797106</v>
      </c>
    </row>
    <row r="16" spans="1:29" x14ac:dyDescent="0.25">
      <c r="A16" s="8" t="s">
        <v>69</v>
      </c>
      <c r="B16" s="97">
        <v>1185</v>
      </c>
      <c r="C16" s="20">
        <v>1137</v>
      </c>
      <c r="D16" s="21">
        <f t="shared" si="2"/>
        <v>48</v>
      </c>
      <c r="E16" s="28">
        <f t="shared" si="3"/>
        <v>4.221635883905013E-2</v>
      </c>
      <c r="F16" s="97">
        <v>112</v>
      </c>
      <c r="G16" s="152">
        <v>97</v>
      </c>
      <c r="H16" s="152">
        <v>86</v>
      </c>
      <c r="I16" s="152">
        <v>222</v>
      </c>
      <c r="J16" s="152">
        <v>381</v>
      </c>
      <c r="K16" s="222">
        <v>287</v>
      </c>
      <c r="L16" s="97">
        <v>97</v>
      </c>
      <c r="M16" s="152">
        <v>105</v>
      </c>
      <c r="N16" s="152">
        <v>70</v>
      </c>
      <c r="O16" s="152">
        <v>214</v>
      </c>
      <c r="P16" s="152">
        <v>471</v>
      </c>
      <c r="Q16" s="222">
        <v>180</v>
      </c>
      <c r="R16" s="97">
        <f t="shared" si="10"/>
        <v>15</v>
      </c>
      <c r="S16" s="152">
        <f t="shared" si="11"/>
        <v>-8</v>
      </c>
      <c r="T16" s="152">
        <f t="shared" si="12"/>
        <v>16</v>
      </c>
      <c r="U16" s="152">
        <f t="shared" si="13"/>
        <v>8</v>
      </c>
      <c r="V16" s="152">
        <f t="shared" si="14"/>
        <v>-90</v>
      </c>
      <c r="W16" s="222">
        <f t="shared" si="15"/>
        <v>107</v>
      </c>
      <c r="X16" s="264">
        <f t="shared" si="16"/>
        <v>0.15463917525773196</v>
      </c>
      <c r="Y16" s="265">
        <f t="shared" si="17"/>
        <v>-7.6190476190476197E-2</v>
      </c>
      <c r="Z16" s="265">
        <f t="shared" si="18"/>
        <v>0.22857142857142856</v>
      </c>
      <c r="AA16" s="265">
        <f t="shared" si="19"/>
        <v>3.7383177570093455E-2</v>
      </c>
      <c r="AB16" s="265">
        <f t="shared" si="20"/>
        <v>-0.19108280254777071</v>
      </c>
      <c r="AC16" s="266">
        <f t="shared" si="21"/>
        <v>0.59444444444444444</v>
      </c>
    </row>
    <row r="17" spans="1:29" x14ac:dyDescent="0.25">
      <c r="A17" s="7" t="s">
        <v>70</v>
      </c>
      <c r="B17" s="94">
        <v>5899</v>
      </c>
      <c r="C17" s="14">
        <v>5500</v>
      </c>
      <c r="D17" s="15">
        <f t="shared" si="2"/>
        <v>399</v>
      </c>
      <c r="E17" s="25">
        <f t="shared" si="3"/>
        <v>7.2545454545454552E-2</v>
      </c>
      <c r="F17" s="94">
        <f>SUM(F18:F19)</f>
        <v>384</v>
      </c>
      <c r="G17" s="151">
        <f t="shared" ref="G17:K17" si="28">SUM(G18:G19)</f>
        <v>392</v>
      </c>
      <c r="H17" s="151">
        <f t="shared" si="28"/>
        <v>3175</v>
      </c>
      <c r="I17" s="151">
        <f t="shared" si="28"/>
        <v>670</v>
      </c>
      <c r="J17" s="151">
        <f t="shared" si="28"/>
        <v>756</v>
      </c>
      <c r="K17" s="225">
        <f t="shared" si="28"/>
        <v>522</v>
      </c>
      <c r="L17" s="94">
        <f>SUM(L18:L19)</f>
        <v>355</v>
      </c>
      <c r="M17" s="151">
        <f t="shared" ref="M17" si="29">SUM(M18:M19)</f>
        <v>421</v>
      </c>
      <c r="N17" s="151">
        <f t="shared" ref="N17" si="30">SUM(N18:N19)</f>
        <v>2784</v>
      </c>
      <c r="O17" s="151">
        <f t="shared" ref="O17" si="31">SUM(O18:O19)</f>
        <v>652</v>
      </c>
      <c r="P17" s="151">
        <f t="shared" ref="P17" si="32">SUM(P18:P19)</f>
        <v>882</v>
      </c>
      <c r="Q17" s="225">
        <f t="shared" ref="Q17" si="33">SUM(Q18:Q19)</f>
        <v>406</v>
      </c>
      <c r="R17" s="94">
        <f t="shared" si="10"/>
        <v>29</v>
      </c>
      <c r="S17" s="151">
        <f t="shared" si="11"/>
        <v>-29</v>
      </c>
      <c r="T17" s="151">
        <f t="shared" si="12"/>
        <v>391</v>
      </c>
      <c r="U17" s="151">
        <f t="shared" si="13"/>
        <v>18</v>
      </c>
      <c r="V17" s="151">
        <f t="shared" si="14"/>
        <v>-126</v>
      </c>
      <c r="W17" s="225">
        <f t="shared" si="15"/>
        <v>116</v>
      </c>
      <c r="X17" s="263">
        <f t="shared" si="16"/>
        <v>8.1690140845070425E-2</v>
      </c>
      <c r="Y17" s="255">
        <f t="shared" si="17"/>
        <v>-6.8883610451306407E-2</v>
      </c>
      <c r="Z17" s="255">
        <f t="shared" si="18"/>
        <v>0.14044540229885058</v>
      </c>
      <c r="AA17" s="255">
        <f t="shared" si="19"/>
        <v>2.7607361963190184E-2</v>
      </c>
      <c r="AB17" s="255">
        <f t="shared" si="20"/>
        <v>-0.14285714285714285</v>
      </c>
      <c r="AC17" s="256">
        <f t="shared" si="21"/>
        <v>0.2857142857142857</v>
      </c>
    </row>
    <row r="18" spans="1:29" x14ac:dyDescent="0.25">
      <c r="A18" s="30" t="s">
        <v>71</v>
      </c>
      <c r="B18" s="95">
        <v>4257</v>
      </c>
      <c r="C18" s="16">
        <v>4019</v>
      </c>
      <c r="D18" s="17">
        <f t="shared" si="2"/>
        <v>238</v>
      </c>
      <c r="E18" s="26">
        <f t="shared" si="3"/>
        <v>5.9218711122169691E-2</v>
      </c>
      <c r="F18" s="218">
        <v>187</v>
      </c>
      <c r="G18" s="138">
        <v>161</v>
      </c>
      <c r="H18" s="138">
        <v>3016</v>
      </c>
      <c r="I18" s="138">
        <v>347</v>
      </c>
      <c r="J18" s="138">
        <v>295</v>
      </c>
      <c r="K18" s="221">
        <v>251</v>
      </c>
      <c r="L18" s="218">
        <v>178</v>
      </c>
      <c r="M18" s="138">
        <v>193</v>
      </c>
      <c r="N18" s="138">
        <v>2670</v>
      </c>
      <c r="O18" s="138">
        <v>338</v>
      </c>
      <c r="P18" s="138">
        <v>398</v>
      </c>
      <c r="Q18" s="221">
        <v>242</v>
      </c>
      <c r="R18" s="218">
        <f t="shared" si="10"/>
        <v>9</v>
      </c>
      <c r="S18" s="138">
        <f t="shared" si="11"/>
        <v>-32</v>
      </c>
      <c r="T18" s="138">
        <f t="shared" si="12"/>
        <v>346</v>
      </c>
      <c r="U18" s="138">
        <f t="shared" si="13"/>
        <v>9</v>
      </c>
      <c r="V18" s="138">
        <f t="shared" si="14"/>
        <v>-103</v>
      </c>
      <c r="W18" s="221">
        <f t="shared" si="15"/>
        <v>9</v>
      </c>
      <c r="X18" s="257">
        <f t="shared" si="16"/>
        <v>5.0561797752808987E-2</v>
      </c>
      <c r="Y18" s="258">
        <f t="shared" si="17"/>
        <v>-0.16580310880829016</v>
      </c>
      <c r="Z18" s="258">
        <f t="shared" si="18"/>
        <v>0.1295880149812734</v>
      </c>
      <c r="AA18" s="258">
        <f t="shared" si="19"/>
        <v>2.6627218934911243E-2</v>
      </c>
      <c r="AB18" s="258">
        <f t="shared" si="20"/>
        <v>-0.25879396984924624</v>
      </c>
      <c r="AC18" s="259">
        <f t="shared" si="21"/>
        <v>3.71900826446281E-2</v>
      </c>
    </row>
    <row r="19" spans="1:29" x14ac:dyDescent="0.25">
      <c r="A19" s="31" t="s">
        <v>72</v>
      </c>
      <c r="B19" s="92">
        <f>B17-B18</f>
        <v>1642</v>
      </c>
      <c r="C19" s="18">
        <f>C17-C18</f>
        <v>1481</v>
      </c>
      <c r="D19" s="19">
        <f t="shared" si="2"/>
        <v>161</v>
      </c>
      <c r="E19" s="27">
        <f t="shared" si="3"/>
        <v>0.10871033085752869</v>
      </c>
      <c r="F19" s="219">
        <v>197</v>
      </c>
      <c r="G19" s="139">
        <v>231</v>
      </c>
      <c r="H19" s="139">
        <v>159</v>
      </c>
      <c r="I19" s="139">
        <v>323</v>
      </c>
      <c r="J19" s="139">
        <v>461</v>
      </c>
      <c r="K19" s="160">
        <v>271</v>
      </c>
      <c r="L19" s="219">
        <v>177</v>
      </c>
      <c r="M19" s="139">
        <v>228</v>
      </c>
      <c r="N19" s="139">
        <v>114</v>
      </c>
      <c r="O19" s="139">
        <v>314</v>
      </c>
      <c r="P19" s="139">
        <v>484</v>
      </c>
      <c r="Q19" s="160">
        <v>164</v>
      </c>
      <c r="R19" s="219">
        <f t="shared" si="10"/>
        <v>20</v>
      </c>
      <c r="S19" s="139">
        <f t="shared" si="11"/>
        <v>3</v>
      </c>
      <c r="T19" s="139">
        <f t="shared" si="12"/>
        <v>45</v>
      </c>
      <c r="U19" s="139">
        <f t="shared" si="13"/>
        <v>9</v>
      </c>
      <c r="V19" s="139">
        <f t="shared" si="14"/>
        <v>-23</v>
      </c>
      <c r="W19" s="160">
        <f t="shared" si="15"/>
        <v>107</v>
      </c>
      <c r="X19" s="260">
        <f t="shared" si="16"/>
        <v>0.11299435028248588</v>
      </c>
      <c r="Y19" s="261">
        <f t="shared" si="17"/>
        <v>1.3157894736842105E-2</v>
      </c>
      <c r="Z19" s="261">
        <f t="shared" si="18"/>
        <v>0.39473684210526316</v>
      </c>
      <c r="AA19" s="261">
        <f t="shared" si="19"/>
        <v>2.8662420382165606E-2</v>
      </c>
      <c r="AB19" s="261">
        <f t="shared" si="20"/>
        <v>-4.7520661157024795E-2</v>
      </c>
      <c r="AC19" s="262">
        <f t="shared" si="21"/>
        <v>0.65243902439024393</v>
      </c>
    </row>
    <row r="20" spans="1:29" x14ac:dyDescent="0.25">
      <c r="A20" s="7" t="s">
        <v>73</v>
      </c>
      <c r="B20" s="94">
        <v>1119</v>
      </c>
      <c r="C20" s="14">
        <v>1254</v>
      </c>
      <c r="D20" s="15">
        <f t="shared" si="2"/>
        <v>-135</v>
      </c>
      <c r="E20" s="25">
        <f t="shared" si="3"/>
        <v>-0.1076555023923445</v>
      </c>
      <c r="F20" s="94">
        <f>SUM(F21:F22)</f>
        <v>157</v>
      </c>
      <c r="G20" s="151">
        <f t="shared" ref="G20:K20" si="34">SUM(G21:G22)</f>
        <v>121</v>
      </c>
      <c r="H20" s="151">
        <f t="shared" si="34"/>
        <v>60</v>
      </c>
      <c r="I20" s="151">
        <f t="shared" si="34"/>
        <v>267</v>
      </c>
      <c r="J20" s="151">
        <f t="shared" si="34"/>
        <v>346</v>
      </c>
      <c r="K20" s="225">
        <f t="shared" si="34"/>
        <v>168</v>
      </c>
      <c r="L20" s="94">
        <f>SUM(L21:L22)</f>
        <v>158</v>
      </c>
      <c r="M20" s="151">
        <f t="shared" ref="M20" si="35">SUM(M21:M22)</f>
        <v>155</v>
      </c>
      <c r="N20" s="151">
        <f t="shared" ref="N20" si="36">SUM(N21:N22)</f>
        <v>104</v>
      </c>
      <c r="O20" s="151">
        <f t="shared" ref="O20" si="37">SUM(O21:O22)</f>
        <v>320</v>
      </c>
      <c r="P20" s="151">
        <f t="shared" ref="P20" si="38">SUM(P21:P22)</f>
        <v>391</v>
      </c>
      <c r="Q20" s="225">
        <f t="shared" ref="Q20" si="39">SUM(Q21:Q22)</f>
        <v>126</v>
      </c>
      <c r="R20" s="94">
        <f t="shared" si="10"/>
        <v>-1</v>
      </c>
      <c r="S20" s="151">
        <f t="shared" si="11"/>
        <v>-34</v>
      </c>
      <c r="T20" s="151">
        <f t="shared" si="12"/>
        <v>-44</v>
      </c>
      <c r="U20" s="151">
        <f t="shared" si="13"/>
        <v>-53</v>
      </c>
      <c r="V20" s="151">
        <f t="shared" si="14"/>
        <v>-45</v>
      </c>
      <c r="W20" s="225">
        <f t="shared" si="15"/>
        <v>42</v>
      </c>
      <c r="X20" s="263">
        <f t="shared" si="16"/>
        <v>-6.3291139240506328E-3</v>
      </c>
      <c r="Y20" s="255">
        <f t="shared" si="17"/>
        <v>-0.21935483870967742</v>
      </c>
      <c r="Z20" s="255">
        <f t="shared" si="18"/>
        <v>-0.42307692307692307</v>
      </c>
      <c r="AA20" s="255">
        <f t="shared" si="19"/>
        <v>-0.16562499999999999</v>
      </c>
      <c r="AB20" s="255">
        <f t="shared" si="20"/>
        <v>-0.11508951406649616</v>
      </c>
      <c r="AC20" s="256">
        <f t="shared" si="21"/>
        <v>0.33333333333333331</v>
      </c>
    </row>
    <row r="21" spans="1:29" x14ac:dyDescent="0.25">
      <c r="A21" s="30" t="s">
        <v>74</v>
      </c>
      <c r="B21" s="95">
        <v>261</v>
      </c>
      <c r="C21" s="16">
        <v>312</v>
      </c>
      <c r="D21" s="17">
        <f t="shared" si="2"/>
        <v>-51</v>
      </c>
      <c r="E21" s="26">
        <f t="shared" si="3"/>
        <v>-0.16346153846153846</v>
      </c>
      <c r="F21" s="218">
        <v>39</v>
      </c>
      <c r="G21" s="138">
        <v>26</v>
      </c>
      <c r="H21" s="138">
        <v>19</v>
      </c>
      <c r="I21" s="138">
        <v>62</v>
      </c>
      <c r="J21" s="138">
        <v>74</v>
      </c>
      <c r="K21" s="221">
        <v>41</v>
      </c>
      <c r="L21" s="218">
        <v>46</v>
      </c>
      <c r="M21" s="138">
        <v>35</v>
      </c>
      <c r="N21" s="138">
        <v>25</v>
      </c>
      <c r="O21" s="138">
        <v>92</v>
      </c>
      <c r="P21" s="138">
        <v>73</v>
      </c>
      <c r="Q21" s="221">
        <v>41</v>
      </c>
      <c r="R21" s="218">
        <f t="shared" si="10"/>
        <v>-7</v>
      </c>
      <c r="S21" s="138">
        <f t="shared" si="11"/>
        <v>-9</v>
      </c>
      <c r="T21" s="138">
        <f t="shared" si="12"/>
        <v>-6</v>
      </c>
      <c r="U21" s="138">
        <f t="shared" si="13"/>
        <v>-30</v>
      </c>
      <c r="V21" s="138">
        <f t="shared" si="14"/>
        <v>1</v>
      </c>
      <c r="W21" s="221">
        <f t="shared" si="15"/>
        <v>0</v>
      </c>
      <c r="X21" s="257">
        <f t="shared" si="16"/>
        <v>-0.15217391304347827</v>
      </c>
      <c r="Y21" s="258">
        <f t="shared" si="17"/>
        <v>-0.25714285714285712</v>
      </c>
      <c r="Z21" s="258">
        <f t="shared" si="18"/>
        <v>-0.24</v>
      </c>
      <c r="AA21" s="258">
        <f t="shared" si="19"/>
        <v>-0.32608695652173914</v>
      </c>
      <c r="AB21" s="258">
        <f t="shared" si="20"/>
        <v>1.3698630136986301E-2</v>
      </c>
      <c r="AC21" s="259">
        <f t="shared" si="21"/>
        <v>0</v>
      </c>
    </row>
    <row r="22" spans="1:29" x14ac:dyDescent="0.25">
      <c r="A22" s="31" t="s">
        <v>75</v>
      </c>
      <c r="B22" s="92">
        <f>B20-B21</f>
        <v>858</v>
      </c>
      <c r="C22" s="18">
        <f>C20-C21</f>
        <v>942</v>
      </c>
      <c r="D22" s="19">
        <f t="shared" si="2"/>
        <v>-84</v>
      </c>
      <c r="E22" s="27">
        <f t="shared" si="3"/>
        <v>-8.9171974522292988E-2</v>
      </c>
      <c r="F22" s="219">
        <v>118</v>
      </c>
      <c r="G22" s="139">
        <v>95</v>
      </c>
      <c r="H22" s="139">
        <v>41</v>
      </c>
      <c r="I22" s="139">
        <v>205</v>
      </c>
      <c r="J22" s="139">
        <v>272</v>
      </c>
      <c r="K22" s="160">
        <v>127</v>
      </c>
      <c r="L22" s="219">
        <v>112</v>
      </c>
      <c r="M22" s="139">
        <v>120</v>
      </c>
      <c r="N22" s="139">
        <v>79</v>
      </c>
      <c r="O22" s="139">
        <v>228</v>
      </c>
      <c r="P22" s="139">
        <v>318</v>
      </c>
      <c r="Q22" s="160">
        <v>85</v>
      </c>
      <c r="R22" s="219">
        <f t="shared" si="10"/>
        <v>6</v>
      </c>
      <c r="S22" s="139">
        <f t="shared" si="11"/>
        <v>-25</v>
      </c>
      <c r="T22" s="139">
        <f t="shared" si="12"/>
        <v>-38</v>
      </c>
      <c r="U22" s="139">
        <f t="shared" si="13"/>
        <v>-23</v>
      </c>
      <c r="V22" s="139">
        <f t="shared" si="14"/>
        <v>-46</v>
      </c>
      <c r="W22" s="160">
        <f t="shared" si="15"/>
        <v>42</v>
      </c>
      <c r="X22" s="260">
        <f t="shared" si="16"/>
        <v>5.3571428571428568E-2</v>
      </c>
      <c r="Y22" s="261">
        <f t="shared" si="17"/>
        <v>-0.20833333333333334</v>
      </c>
      <c r="Z22" s="261">
        <f t="shared" si="18"/>
        <v>-0.48101265822784811</v>
      </c>
      <c r="AA22" s="261">
        <f t="shared" si="19"/>
        <v>-0.10087719298245613</v>
      </c>
      <c r="AB22" s="261">
        <f t="shared" si="20"/>
        <v>-0.14465408805031446</v>
      </c>
      <c r="AC22" s="262">
        <f t="shared" si="21"/>
        <v>0.49411764705882355</v>
      </c>
    </row>
    <row r="23" spans="1:29" x14ac:dyDescent="0.25">
      <c r="A23" s="8" t="s">
        <v>76</v>
      </c>
      <c r="B23" s="97">
        <v>739</v>
      </c>
      <c r="C23" s="20">
        <v>467</v>
      </c>
      <c r="D23" s="21">
        <f t="shared" si="2"/>
        <v>272</v>
      </c>
      <c r="E23" s="28">
        <f t="shared" si="3"/>
        <v>0.58244111349036398</v>
      </c>
      <c r="F23" s="97">
        <v>114</v>
      </c>
      <c r="G23" s="152">
        <v>113</v>
      </c>
      <c r="H23" s="152">
        <v>30</v>
      </c>
      <c r="I23" s="152">
        <v>158</v>
      </c>
      <c r="J23" s="152">
        <v>142</v>
      </c>
      <c r="K23" s="222">
        <v>182</v>
      </c>
      <c r="L23" s="97">
        <v>64</v>
      </c>
      <c r="M23" s="152">
        <v>30</v>
      </c>
      <c r="N23" s="152">
        <v>13</v>
      </c>
      <c r="O23" s="152">
        <v>117</v>
      </c>
      <c r="P23" s="152">
        <v>85</v>
      </c>
      <c r="Q23" s="222">
        <v>158</v>
      </c>
      <c r="R23" s="97">
        <f t="shared" si="10"/>
        <v>50</v>
      </c>
      <c r="S23" s="152">
        <f t="shared" si="11"/>
        <v>83</v>
      </c>
      <c r="T23" s="152">
        <f t="shared" si="12"/>
        <v>17</v>
      </c>
      <c r="U23" s="152">
        <f t="shared" si="13"/>
        <v>41</v>
      </c>
      <c r="V23" s="152">
        <f t="shared" si="14"/>
        <v>57</v>
      </c>
      <c r="W23" s="222">
        <f t="shared" si="15"/>
        <v>24</v>
      </c>
      <c r="X23" s="264">
        <f t="shared" si="16"/>
        <v>0.78125</v>
      </c>
      <c r="Y23" s="265">
        <f t="shared" si="17"/>
        <v>2.7666666666666666</v>
      </c>
      <c r="Z23" s="265">
        <f t="shared" si="18"/>
        <v>1.3076923076923077</v>
      </c>
      <c r="AA23" s="265">
        <f t="shared" si="19"/>
        <v>0.3504273504273504</v>
      </c>
      <c r="AB23" s="265">
        <f t="shared" si="20"/>
        <v>0.6705882352941176</v>
      </c>
      <c r="AC23" s="266">
        <f t="shared" si="21"/>
        <v>0.15189873417721519</v>
      </c>
    </row>
    <row r="24" spans="1:29" x14ac:dyDescent="0.25">
      <c r="A24" s="7" t="s">
        <v>77</v>
      </c>
      <c r="B24" s="94">
        <v>4933</v>
      </c>
      <c r="C24" s="14">
        <v>4790</v>
      </c>
      <c r="D24" s="15">
        <f t="shared" si="2"/>
        <v>143</v>
      </c>
      <c r="E24" s="25">
        <f t="shared" si="3"/>
        <v>2.9853862212943633E-2</v>
      </c>
      <c r="F24" s="94">
        <f>SUM(F25:F27)</f>
        <v>399</v>
      </c>
      <c r="G24" s="151">
        <f t="shared" ref="G24:K24" si="40">SUM(G25:G27)</f>
        <v>441</v>
      </c>
      <c r="H24" s="151">
        <f t="shared" si="40"/>
        <v>344</v>
      </c>
      <c r="I24" s="151">
        <f t="shared" si="40"/>
        <v>986</v>
      </c>
      <c r="J24" s="151">
        <f t="shared" si="40"/>
        <v>1339</v>
      </c>
      <c r="K24" s="225">
        <f t="shared" si="40"/>
        <v>1424</v>
      </c>
      <c r="L24" s="94">
        <f>SUM(L25:L27)</f>
        <v>463</v>
      </c>
      <c r="M24" s="151">
        <f t="shared" ref="M24" si="41">SUM(M25:M27)</f>
        <v>500</v>
      </c>
      <c r="N24" s="151">
        <f t="shared" ref="N24" si="42">SUM(N25:N27)</f>
        <v>289</v>
      </c>
      <c r="O24" s="151">
        <f t="shared" ref="O24" si="43">SUM(O25:O27)</f>
        <v>943</v>
      </c>
      <c r="P24" s="151">
        <f t="shared" ref="P24" si="44">SUM(P25:P27)</f>
        <v>1628</v>
      </c>
      <c r="Q24" s="225">
        <f t="shared" ref="Q24" si="45">SUM(Q25:Q27)</f>
        <v>967</v>
      </c>
      <c r="R24" s="94">
        <f t="shared" si="10"/>
        <v>-64</v>
      </c>
      <c r="S24" s="151">
        <f t="shared" si="11"/>
        <v>-59</v>
      </c>
      <c r="T24" s="151">
        <f t="shared" si="12"/>
        <v>55</v>
      </c>
      <c r="U24" s="151">
        <f t="shared" si="13"/>
        <v>43</v>
      </c>
      <c r="V24" s="151">
        <f t="shared" si="14"/>
        <v>-289</v>
      </c>
      <c r="W24" s="225">
        <f t="shared" si="15"/>
        <v>457</v>
      </c>
      <c r="X24" s="263">
        <f t="shared" si="16"/>
        <v>-0.13822894168466524</v>
      </c>
      <c r="Y24" s="255">
        <f t="shared" si="17"/>
        <v>-0.11799999999999999</v>
      </c>
      <c r="Z24" s="255">
        <f t="shared" si="18"/>
        <v>0.19031141868512111</v>
      </c>
      <c r="AA24" s="255">
        <f t="shared" si="19"/>
        <v>4.5599151643690349E-2</v>
      </c>
      <c r="AB24" s="255">
        <f t="shared" si="20"/>
        <v>-0.17751842751842753</v>
      </c>
      <c r="AC24" s="256">
        <f t="shared" si="21"/>
        <v>0.47259565667011377</v>
      </c>
    </row>
    <row r="25" spans="1:29" x14ac:dyDescent="0.25">
      <c r="A25" s="30" t="s">
        <v>78</v>
      </c>
      <c r="B25" s="95">
        <v>85</v>
      </c>
      <c r="C25" s="16">
        <v>104</v>
      </c>
      <c r="D25" s="17">
        <f t="shared" si="2"/>
        <v>-19</v>
      </c>
      <c r="E25" s="26">
        <f t="shared" si="3"/>
        <v>-0.18269230769230768</v>
      </c>
      <c r="F25" s="218">
        <v>5</v>
      </c>
      <c r="G25" s="138">
        <v>8</v>
      </c>
      <c r="H25" s="138">
        <v>6</v>
      </c>
      <c r="I25" s="138">
        <v>19</v>
      </c>
      <c r="J25" s="138">
        <v>28</v>
      </c>
      <c r="K25" s="221">
        <v>19</v>
      </c>
      <c r="L25" s="218">
        <v>8</v>
      </c>
      <c r="M25" s="138">
        <v>15</v>
      </c>
      <c r="N25" s="138">
        <v>8</v>
      </c>
      <c r="O25" s="138">
        <v>16</v>
      </c>
      <c r="P25" s="138">
        <v>42</v>
      </c>
      <c r="Q25" s="221">
        <v>15</v>
      </c>
      <c r="R25" s="218">
        <f t="shared" si="10"/>
        <v>-3</v>
      </c>
      <c r="S25" s="138">
        <f t="shared" si="11"/>
        <v>-7</v>
      </c>
      <c r="T25" s="138">
        <f t="shared" si="12"/>
        <v>-2</v>
      </c>
      <c r="U25" s="138">
        <f t="shared" si="13"/>
        <v>3</v>
      </c>
      <c r="V25" s="138">
        <f t="shared" si="14"/>
        <v>-14</v>
      </c>
      <c r="W25" s="221">
        <f t="shared" si="15"/>
        <v>4</v>
      </c>
      <c r="X25" s="257">
        <f t="shared" si="16"/>
        <v>-0.375</v>
      </c>
      <c r="Y25" s="258">
        <f t="shared" si="17"/>
        <v>-0.46666666666666667</v>
      </c>
      <c r="Z25" s="258">
        <f t="shared" si="18"/>
        <v>-0.25</v>
      </c>
      <c r="AA25" s="258">
        <f t="shared" si="19"/>
        <v>0.1875</v>
      </c>
      <c r="AB25" s="258">
        <f t="shared" si="20"/>
        <v>-0.33333333333333331</v>
      </c>
      <c r="AC25" s="259">
        <f t="shared" si="21"/>
        <v>0.26666666666666666</v>
      </c>
    </row>
    <row r="26" spans="1:29" x14ac:dyDescent="0.25">
      <c r="A26" s="30" t="s">
        <v>79</v>
      </c>
      <c r="B26" s="95">
        <v>3697</v>
      </c>
      <c r="C26" s="16">
        <v>3487</v>
      </c>
      <c r="D26" s="17">
        <f t="shared" si="2"/>
        <v>210</v>
      </c>
      <c r="E26" s="26">
        <f t="shared" si="3"/>
        <v>6.0223687983940351E-2</v>
      </c>
      <c r="F26" s="218">
        <v>280</v>
      </c>
      <c r="G26" s="138">
        <v>340</v>
      </c>
      <c r="H26" s="138">
        <v>244</v>
      </c>
      <c r="I26" s="138">
        <v>742</v>
      </c>
      <c r="J26" s="138">
        <v>958</v>
      </c>
      <c r="K26" s="221">
        <v>1133</v>
      </c>
      <c r="L26" s="218">
        <v>353</v>
      </c>
      <c r="M26" s="138">
        <v>335</v>
      </c>
      <c r="N26" s="138">
        <v>174</v>
      </c>
      <c r="O26" s="138">
        <v>717</v>
      </c>
      <c r="P26" s="138">
        <v>1156</v>
      </c>
      <c r="Q26" s="221">
        <v>752</v>
      </c>
      <c r="R26" s="218">
        <f t="shared" si="10"/>
        <v>-73</v>
      </c>
      <c r="S26" s="138">
        <f t="shared" si="11"/>
        <v>5</v>
      </c>
      <c r="T26" s="138">
        <f t="shared" si="12"/>
        <v>70</v>
      </c>
      <c r="U26" s="138">
        <f t="shared" si="13"/>
        <v>25</v>
      </c>
      <c r="V26" s="138">
        <f t="shared" si="14"/>
        <v>-198</v>
      </c>
      <c r="W26" s="221">
        <f t="shared" si="15"/>
        <v>381</v>
      </c>
      <c r="X26" s="257">
        <f t="shared" si="16"/>
        <v>-0.20679886685552407</v>
      </c>
      <c r="Y26" s="258">
        <f t="shared" si="17"/>
        <v>1.4925373134328358E-2</v>
      </c>
      <c r="Z26" s="258">
        <f t="shared" si="18"/>
        <v>0.40229885057471265</v>
      </c>
      <c r="AA26" s="258">
        <f t="shared" si="19"/>
        <v>3.4867503486750349E-2</v>
      </c>
      <c r="AB26" s="258">
        <f t="shared" si="20"/>
        <v>-0.17128027681660898</v>
      </c>
      <c r="AC26" s="259">
        <f t="shared" si="21"/>
        <v>0.50664893617021278</v>
      </c>
    </row>
    <row r="27" spans="1:29" x14ac:dyDescent="0.25">
      <c r="A27" s="31" t="s">
        <v>80</v>
      </c>
      <c r="B27" s="92">
        <f>B24-(B25+B26)</f>
        <v>1151</v>
      </c>
      <c r="C27" s="18">
        <f>C24-(C25+C26)</f>
        <v>1199</v>
      </c>
      <c r="D27" s="19">
        <f t="shared" si="2"/>
        <v>-48</v>
      </c>
      <c r="E27" s="27">
        <f t="shared" si="3"/>
        <v>-4.0033361134278564E-2</v>
      </c>
      <c r="F27" s="219">
        <v>114</v>
      </c>
      <c r="G27" s="139">
        <v>93</v>
      </c>
      <c r="H27" s="139">
        <v>94</v>
      </c>
      <c r="I27" s="139">
        <v>225</v>
      </c>
      <c r="J27" s="139">
        <v>353</v>
      </c>
      <c r="K27" s="160">
        <v>272</v>
      </c>
      <c r="L27" s="219">
        <v>102</v>
      </c>
      <c r="M27" s="139">
        <v>150</v>
      </c>
      <c r="N27" s="139">
        <v>107</v>
      </c>
      <c r="O27" s="139">
        <v>210</v>
      </c>
      <c r="P27" s="139">
        <v>430</v>
      </c>
      <c r="Q27" s="160">
        <v>200</v>
      </c>
      <c r="R27" s="219">
        <f t="shared" si="10"/>
        <v>12</v>
      </c>
      <c r="S27" s="139">
        <f t="shared" si="11"/>
        <v>-57</v>
      </c>
      <c r="T27" s="139">
        <f t="shared" si="12"/>
        <v>-13</v>
      </c>
      <c r="U27" s="139">
        <f t="shared" si="13"/>
        <v>15</v>
      </c>
      <c r="V27" s="139">
        <f t="shared" si="14"/>
        <v>-77</v>
      </c>
      <c r="W27" s="160">
        <f t="shared" si="15"/>
        <v>72</v>
      </c>
      <c r="X27" s="260">
        <f t="shared" si="16"/>
        <v>0.11764705882352941</v>
      </c>
      <c r="Y27" s="261">
        <f t="shared" si="17"/>
        <v>-0.38</v>
      </c>
      <c r="Z27" s="261">
        <f t="shared" si="18"/>
        <v>-0.12149532710280374</v>
      </c>
      <c r="AA27" s="261">
        <f t="shared" si="19"/>
        <v>7.1428571428571425E-2</v>
      </c>
      <c r="AB27" s="261">
        <f t="shared" si="20"/>
        <v>-0.17906976744186046</v>
      </c>
      <c r="AC27" s="262">
        <f t="shared" si="21"/>
        <v>0.36</v>
      </c>
    </row>
    <row r="28" spans="1:29" x14ac:dyDescent="0.25">
      <c r="A28" s="7" t="s">
        <v>81</v>
      </c>
      <c r="B28" s="94">
        <v>2639</v>
      </c>
      <c r="C28" s="14">
        <v>2568</v>
      </c>
      <c r="D28" s="15">
        <f t="shared" si="2"/>
        <v>71</v>
      </c>
      <c r="E28" s="25">
        <f t="shared" si="3"/>
        <v>2.764797507788162E-2</v>
      </c>
      <c r="F28" s="94">
        <f>SUM(F29:F30)</f>
        <v>294</v>
      </c>
      <c r="G28" s="151">
        <f t="shared" ref="G28:K28" si="46">SUM(G29:G30)</f>
        <v>279</v>
      </c>
      <c r="H28" s="151">
        <f t="shared" si="46"/>
        <v>171</v>
      </c>
      <c r="I28" s="151">
        <f t="shared" si="46"/>
        <v>546</v>
      </c>
      <c r="J28" s="151">
        <f t="shared" si="46"/>
        <v>793</v>
      </c>
      <c r="K28" s="225">
        <f t="shared" si="46"/>
        <v>556</v>
      </c>
      <c r="L28" s="94">
        <f>SUM(L29:L30)</f>
        <v>261</v>
      </c>
      <c r="M28" s="151">
        <f t="shared" ref="M28" si="47">SUM(M29:M30)</f>
        <v>324</v>
      </c>
      <c r="N28" s="151">
        <f t="shared" ref="N28" si="48">SUM(N29:N30)</f>
        <v>168</v>
      </c>
      <c r="O28" s="151">
        <f t="shared" ref="O28" si="49">SUM(O29:O30)</f>
        <v>617</v>
      </c>
      <c r="P28" s="151">
        <f t="shared" ref="P28" si="50">SUM(P29:P30)</f>
        <v>867</v>
      </c>
      <c r="Q28" s="225">
        <f t="shared" ref="Q28" si="51">SUM(Q29:Q30)</f>
        <v>331</v>
      </c>
      <c r="R28" s="94">
        <f t="shared" si="10"/>
        <v>33</v>
      </c>
      <c r="S28" s="151">
        <f t="shared" si="11"/>
        <v>-45</v>
      </c>
      <c r="T28" s="151">
        <f t="shared" si="12"/>
        <v>3</v>
      </c>
      <c r="U28" s="151">
        <f t="shared" si="13"/>
        <v>-71</v>
      </c>
      <c r="V28" s="151">
        <f t="shared" si="14"/>
        <v>-74</v>
      </c>
      <c r="W28" s="225">
        <f t="shared" si="15"/>
        <v>225</v>
      </c>
      <c r="X28" s="263">
        <f t="shared" si="16"/>
        <v>0.12643678160919541</v>
      </c>
      <c r="Y28" s="255">
        <f t="shared" si="17"/>
        <v>-0.1388888888888889</v>
      </c>
      <c r="Z28" s="255">
        <f t="shared" si="18"/>
        <v>1.7857142857142856E-2</v>
      </c>
      <c r="AA28" s="255">
        <f t="shared" si="19"/>
        <v>-0.11507293354943274</v>
      </c>
      <c r="AB28" s="255">
        <f t="shared" si="20"/>
        <v>-8.5351787773933097E-2</v>
      </c>
      <c r="AC28" s="256">
        <f t="shared" si="21"/>
        <v>0.6797583081570997</v>
      </c>
    </row>
    <row r="29" spans="1:29" x14ac:dyDescent="0.25">
      <c r="A29" s="30" t="s">
        <v>82</v>
      </c>
      <c r="B29" s="95">
        <v>1507</v>
      </c>
      <c r="C29" s="16">
        <v>1457</v>
      </c>
      <c r="D29" s="17">
        <f t="shared" si="2"/>
        <v>50</v>
      </c>
      <c r="E29" s="26">
        <f t="shared" si="3"/>
        <v>3.4317089910775568E-2</v>
      </c>
      <c r="F29" s="218">
        <v>169</v>
      </c>
      <c r="G29" s="138">
        <v>164</v>
      </c>
      <c r="H29" s="138">
        <v>115</v>
      </c>
      <c r="I29" s="138">
        <v>334</v>
      </c>
      <c r="J29" s="138">
        <v>428</v>
      </c>
      <c r="K29" s="221">
        <v>297</v>
      </c>
      <c r="L29" s="218">
        <v>165</v>
      </c>
      <c r="M29" s="138">
        <v>206</v>
      </c>
      <c r="N29" s="138">
        <v>85</v>
      </c>
      <c r="O29" s="138">
        <v>400</v>
      </c>
      <c r="P29" s="138">
        <v>446</v>
      </c>
      <c r="Q29" s="221">
        <v>155</v>
      </c>
      <c r="R29" s="218">
        <f t="shared" si="10"/>
        <v>4</v>
      </c>
      <c r="S29" s="138">
        <f t="shared" si="11"/>
        <v>-42</v>
      </c>
      <c r="T29" s="138">
        <f t="shared" si="12"/>
        <v>30</v>
      </c>
      <c r="U29" s="138">
        <f t="shared" si="13"/>
        <v>-66</v>
      </c>
      <c r="V29" s="138">
        <f t="shared" si="14"/>
        <v>-18</v>
      </c>
      <c r="W29" s="221">
        <f t="shared" si="15"/>
        <v>142</v>
      </c>
      <c r="X29" s="257">
        <f t="shared" si="16"/>
        <v>2.4242424242424242E-2</v>
      </c>
      <c r="Y29" s="258">
        <f t="shared" si="17"/>
        <v>-0.20388349514563106</v>
      </c>
      <c r="Z29" s="258">
        <f t="shared" si="18"/>
        <v>0.35294117647058826</v>
      </c>
      <c r="AA29" s="258">
        <f t="shared" si="19"/>
        <v>-0.16500000000000001</v>
      </c>
      <c r="AB29" s="258">
        <f t="shared" si="20"/>
        <v>-4.0358744394618833E-2</v>
      </c>
      <c r="AC29" s="259">
        <f t="shared" si="21"/>
        <v>0.91612903225806452</v>
      </c>
    </row>
    <row r="30" spans="1:29" x14ac:dyDescent="0.25">
      <c r="A30" s="31" t="s">
        <v>83</v>
      </c>
      <c r="B30" s="92">
        <f>B28-B29</f>
        <v>1132</v>
      </c>
      <c r="C30" s="18">
        <f>C28-C29</f>
        <v>1111</v>
      </c>
      <c r="D30" s="19">
        <f t="shared" si="2"/>
        <v>21</v>
      </c>
      <c r="E30" s="27">
        <f t="shared" si="3"/>
        <v>1.8901890189018902E-2</v>
      </c>
      <c r="F30" s="219">
        <v>125</v>
      </c>
      <c r="G30" s="139">
        <v>115</v>
      </c>
      <c r="H30" s="139">
        <v>56</v>
      </c>
      <c r="I30" s="139">
        <v>212</v>
      </c>
      <c r="J30" s="139">
        <v>365</v>
      </c>
      <c r="K30" s="160">
        <v>259</v>
      </c>
      <c r="L30" s="219">
        <v>96</v>
      </c>
      <c r="M30" s="139">
        <v>118</v>
      </c>
      <c r="N30" s="139">
        <v>83</v>
      </c>
      <c r="O30" s="139">
        <v>217</v>
      </c>
      <c r="P30" s="139">
        <v>421</v>
      </c>
      <c r="Q30" s="160">
        <v>176</v>
      </c>
      <c r="R30" s="219">
        <f t="shared" si="10"/>
        <v>29</v>
      </c>
      <c r="S30" s="139">
        <f t="shared" si="11"/>
        <v>-3</v>
      </c>
      <c r="T30" s="139">
        <f t="shared" si="12"/>
        <v>-27</v>
      </c>
      <c r="U30" s="139">
        <f t="shared" si="13"/>
        <v>-5</v>
      </c>
      <c r="V30" s="139">
        <f t="shared" si="14"/>
        <v>-56</v>
      </c>
      <c r="W30" s="160">
        <f t="shared" si="15"/>
        <v>83</v>
      </c>
      <c r="X30" s="260">
        <f t="shared" si="16"/>
        <v>0.30208333333333331</v>
      </c>
      <c r="Y30" s="261">
        <f t="shared" si="17"/>
        <v>-2.5423728813559324E-2</v>
      </c>
      <c r="Z30" s="261">
        <f t="shared" si="18"/>
        <v>-0.3253012048192771</v>
      </c>
      <c r="AA30" s="261">
        <f t="shared" si="19"/>
        <v>-2.3041474654377881E-2</v>
      </c>
      <c r="AB30" s="261">
        <f t="shared" si="20"/>
        <v>-0.1330166270783848</v>
      </c>
      <c r="AC30" s="262">
        <f t="shared" si="21"/>
        <v>0.47159090909090912</v>
      </c>
    </row>
    <row r="31" spans="1:29" x14ac:dyDescent="0.25">
      <c r="A31" s="7" t="s">
        <v>84</v>
      </c>
      <c r="B31" s="94">
        <v>818</v>
      </c>
      <c r="C31" s="14">
        <v>750</v>
      </c>
      <c r="D31" s="15">
        <f t="shared" si="2"/>
        <v>68</v>
      </c>
      <c r="E31" s="25">
        <f t="shared" si="3"/>
        <v>9.0666666666666673E-2</v>
      </c>
      <c r="F31" s="94">
        <v>79</v>
      </c>
      <c r="G31" s="151">
        <v>99</v>
      </c>
      <c r="H31" s="151">
        <v>67</v>
      </c>
      <c r="I31" s="151">
        <v>173</v>
      </c>
      <c r="J31" s="151">
        <v>256</v>
      </c>
      <c r="K31" s="225">
        <v>144</v>
      </c>
      <c r="L31" s="94">
        <v>92</v>
      </c>
      <c r="M31" s="151">
        <v>83</v>
      </c>
      <c r="N31" s="151">
        <v>44</v>
      </c>
      <c r="O31" s="151">
        <v>182</v>
      </c>
      <c r="P31" s="151">
        <v>254</v>
      </c>
      <c r="Q31" s="225">
        <v>95</v>
      </c>
      <c r="R31" s="94">
        <f t="shared" si="10"/>
        <v>-13</v>
      </c>
      <c r="S31" s="151">
        <f t="shared" si="11"/>
        <v>16</v>
      </c>
      <c r="T31" s="151">
        <f t="shared" si="12"/>
        <v>23</v>
      </c>
      <c r="U31" s="151">
        <f t="shared" si="13"/>
        <v>-9</v>
      </c>
      <c r="V31" s="151">
        <f t="shared" si="14"/>
        <v>2</v>
      </c>
      <c r="W31" s="225">
        <f t="shared" si="15"/>
        <v>49</v>
      </c>
      <c r="X31" s="263">
        <f t="shared" si="16"/>
        <v>-0.14130434782608695</v>
      </c>
      <c r="Y31" s="255">
        <f t="shared" si="17"/>
        <v>0.19277108433734941</v>
      </c>
      <c r="Z31" s="255">
        <f t="shared" si="18"/>
        <v>0.52272727272727271</v>
      </c>
      <c r="AA31" s="255">
        <f t="shared" si="19"/>
        <v>-4.9450549450549448E-2</v>
      </c>
      <c r="AB31" s="255">
        <f t="shared" si="20"/>
        <v>7.874015748031496E-3</v>
      </c>
      <c r="AC31" s="256">
        <f t="shared" si="21"/>
        <v>0.51578947368421058</v>
      </c>
    </row>
    <row r="32" spans="1:29" x14ac:dyDescent="0.25">
      <c r="A32" s="7" t="s">
        <v>86</v>
      </c>
      <c r="B32" s="94">
        <v>3732</v>
      </c>
      <c r="C32" s="14">
        <v>3738</v>
      </c>
      <c r="D32" s="15">
        <f t="shared" si="2"/>
        <v>-6</v>
      </c>
      <c r="E32" s="25">
        <f t="shared" si="3"/>
        <v>-1.6051364365971107E-3</v>
      </c>
      <c r="F32" s="94">
        <f>SUM(F33:F35)</f>
        <v>463</v>
      </c>
      <c r="G32" s="162">
        <f t="shared" ref="G32:K32" si="52">SUM(G33:G35)</f>
        <v>411</v>
      </c>
      <c r="H32" s="162">
        <f t="shared" si="52"/>
        <v>277</v>
      </c>
      <c r="I32" s="162">
        <f t="shared" si="52"/>
        <v>887</v>
      </c>
      <c r="J32" s="162">
        <f t="shared" si="52"/>
        <v>958</v>
      </c>
      <c r="K32" s="163">
        <f t="shared" si="52"/>
        <v>736</v>
      </c>
      <c r="L32" s="94">
        <f>SUM(L33:L35)</f>
        <v>452</v>
      </c>
      <c r="M32" s="162">
        <f t="shared" ref="M32" si="53">SUM(M33:M35)</f>
        <v>418</v>
      </c>
      <c r="N32" s="162">
        <f t="shared" ref="N32" si="54">SUM(N33:N35)</f>
        <v>332</v>
      </c>
      <c r="O32" s="162">
        <f t="shared" ref="O32" si="55">SUM(O33:O35)</f>
        <v>902</v>
      </c>
      <c r="P32" s="162">
        <f t="shared" ref="P32" si="56">SUM(P33:P35)</f>
        <v>1073</v>
      </c>
      <c r="Q32" s="163">
        <f t="shared" ref="Q32" si="57">SUM(Q33:Q35)</f>
        <v>561</v>
      </c>
      <c r="R32" s="94">
        <f t="shared" si="10"/>
        <v>11</v>
      </c>
      <c r="S32" s="162">
        <f t="shared" si="11"/>
        <v>-7</v>
      </c>
      <c r="T32" s="162">
        <f t="shared" si="12"/>
        <v>-55</v>
      </c>
      <c r="U32" s="162">
        <f t="shared" si="13"/>
        <v>-15</v>
      </c>
      <c r="V32" s="162">
        <f t="shared" si="14"/>
        <v>-115</v>
      </c>
      <c r="W32" s="163">
        <f t="shared" si="15"/>
        <v>175</v>
      </c>
      <c r="X32" s="263">
        <f t="shared" si="16"/>
        <v>2.4336283185840708E-2</v>
      </c>
      <c r="Y32" s="273">
        <f t="shared" si="17"/>
        <v>-1.6746411483253589E-2</v>
      </c>
      <c r="Z32" s="273">
        <f t="shared" si="18"/>
        <v>-0.16566265060240964</v>
      </c>
      <c r="AA32" s="273">
        <f t="shared" si="19"/>
        <v>-1.662971175166297E-2</v>
      </c>
      <c r="AB32" s="273">
        <f t="shared" si="20"/>
        <v>-0.10717614165890028</v>
      </c>
      <c r="AC32" s="271">
        <f t="shared" si="21"/>
        <v>0.31194295900178254</v>
      </c>
    </row>
    <row r="33" spans="1:29" x14ac:dyDescent="0.25">
      <c r="A33" s="30" t="s">
        <v>85</v>
      </c>
      <c r="B33" s="95">
        <v>2052</v>
      </c>
      <c r="C33" s="16">
        <v>1993</v>
      </c>
      <c r="D33" s="17">
        <f t="shared" si="2"/>
        <v>59</v>
      </c>
      <c r="E33" s="26">
        <f t="shared" si="3"/>
        <v>2.960361264425489E-2</v>
      </c>
      <c r="F33" s="218">
        <v>282</v>
      </c>
      <c r="G33" s="138">
        <v>246</v>
      </c>
      <c r="H33" s="138">
        <v>160</v>
      </c>
      <c r="I33" s="138">
        <v>521</v>
      </c>
      <c r="J33" s="138">
        <v>485</v>
      </c>
      <c r="K33" s="221">
        <v>358</v>
      </c>
      <c r="L33" s="218">
        <v>277</v>
      </c>
      <c r="M33" s="138">
        <v>235</v>
      </c>
      <c r="N33" s="138">
        <v>188</v>
      </c>
      <c r="O33" s="138">
        <v>504</v>
      </c>
      <c r="P33" s="138">
        <v>471</v>
      </c>
      <c r="Q33" s="221">
        <v>318</v>
      </c>
      <c r="R33" s="218">
        <f t="shared" si="10"/>
        <v>5</v>
      </c>
      <c r="S33" s="138">
        <f t="shared" si="11"/>
        <v>11</v>
      </c>
      <c r="T33" s="138">
        <f t="shared" si="12"/>
        <v>-28</v>
      </c>
      <c r="U33" s="138">
        <f t="shared" si="13"/>
        <v>17</v>
      </c>
      <c r="V33" s="138">
        <f t="shared" si="14"/>
        <v>14</v>
      </c>
      <c r="W33" s="221">
        <f t="shared" si="15"/>
        <v>40</v>
      </c>
      <c r="X33" s="257">
        <f t="shared" si="16"/>
        <v>1.8050541516245487E-2</v>
      </c>
      <c r="Y33" s="258">
        <f t="shared" si="17"/>
        <v>4.6808510638297871E-2</v>
      </c>
      <c r="Z33" s="258">
        <f t="shared" si="18"/>
        <v>-0.14893617021276595</v>
      </c>
      <c r="AA33" s="258">
        <f t="shared" si="19"/>
        <v>3.3730158730158728E-2</v>
      </c>
      <c r="AB33" s="258">
        <f t="shared" si="20"/>
        <v>2.9723991507430998E-2</v>
      </c>
      <c r="AC33" s="259">
        <f t="shared" si="21"/>
        <v>0.12578616352201258</v>
      </c>
    </row>
    <row r="34" spans="1:29" x14ac:dyDescent="0.25">
      <c r="A34" s="30" t="s">
        <v>82</v>
      </c>
      <c r="B34" s="95">
        <v>723</v>
      </c>
      <c r="C34" s="16">
        <v>714</v>
      </c>
      <c r="D34" s="17">
        <f t="shared" si="2"/>
        <v>9</v>
      </c>
      <c r="E34" s="26">
        <f t="shared" si="3"/>
        <v>1.2605042016806723E-2</v>
      </c>
      <c r="F34" s="218">
        <v>80</v>
      </c>
      <c r="G34" s="138">
        <v>75</v>
      </c>
      <c r="H34" s="138">
        <v>57</v>
      </c>
      <c r="I34" s="138">
        <v>163</v>
      </c>
      <c r="J34" s="138">
        <v>191</v>
      </c>
      <c r="K34" s="221">
        <v>157</v>
      </c>
      <c r="L34" s="218">
        <v>67</v>
      </c>
      <c r="M34" s="138">
        <v>76</v>
      </c>
      <c r="N34" s="138">
        <v>60</v>
      </c>
      <c r="O34" s="138">
        <v>163</v>
      </c>
      <c r="P34" s="138">
        <v>260</v>
      </c>
      <c r="Q34" s="221">
        <v>88</v>
      </c>
      <c r="R34" s="218">
        <f t="shared" si="10"/>
        <v>13</v>
      </c>
      <c r="S34" s="138">
        <f t="shared" si="11"/>
        <v>-1</v>
      </c>
      <c r="T34" s="138">
        <f t="shared" si="12"/>
        <v>-3</v>
      </c>
      <c r="U34" s="138">
        <f t="shared" si="13"/>
        <v>0</v>
      </c>
      <c r="V34" s="138">
        <f t="shared" si="14"/>
        <v>-69</v>
      </c>
      <c r="W34" s="221">
        <f t="shared" si="15"/>
        <v>69</v>
      </c>
      <c r="X34" s="257">
        <f t="shared" si="16"/>
        <v>0.19402985074626866</v>
      </c>
      <c r="Y34" s="258">
        <f t="shared" si="17"/>
        <v>-1.3157894736842105E-2</v>
      </c>
      <c r="Z34" s="258">
        <f t="shared" si="18"/>
        <v>-0.05</v>
      </c>
      <c r="AA34" s="258">
        <f t="shared" si="19"/>
        <v>0</v>
      </c>
      <c r="AB34" s="258">
        <f t="shared" si="20"/>
        <v>-0.26538461538461539</v>
      </c>
      <c r="AC34" s="259">
        <f t="shared" si="21"/>
        <v>0.78409090909090906</v>
      </c>
    </row>
    <row r="35" spans="1:29" x14ac:dyDescent="0.25">
      <c r="A35" s="31" t="s">
        <v>87</v>
      </c>
      <c r="B35" s="92">
        <f>B32-(B33+B34)</f>
        <v>957</v>
      </c>
      <c r="C35" s="18">
        <f>C32-(C33+C34)</f>
        <v>1031</v>
      </c>
      <c r="D35" s="19">
        <f t="shared" si="2"/>
        <v>-74</v>
      </c>
      <c r="E35" s="27">
        <f t="shared" si="3"/>
        <v>-7.1774975751697376E-2</v>
      </c>
      <c r="F35" s="219">
        <v>101</v>
      </c>
      <c r="G35" s="139">
        <v>90</v>
      </c>
      <c r="H35" s="139">
        <v>60</v>
      </c>
      <c r="I35" s="139">
        <v>203</v>
      </c>
      <c r="J35" s="139">
        <v>282</v>
      </c>
      <c r="K35" s="160">
        <v>221</v>
      </c>
      <c r="L35" s="219">
        <v>108</v>
      </c>
      <c r="M35" s="139">
        <v>107</v>
      </c>
      <c r="N35" s="139">
        <v>84</v>
      </c>
      <c r="O35" s="139">
        <v>235</v>
      </c>
      <c r="P35" s="139">
        <v>342</v>
      </c>
      <c r="Q35" s="160">
        <v>155</v>
      </c>
      <c r="R35" s="219">
        <f t="shared" si="10"/>
        <v>-7</v>
      </c>
      <c r="S35" s="139">
        <f t="shared" si="11"/>
        <v>-17</v>
      </c>
      <c r="T35" s="139">
        <f t="shared" si="12"/>
        <v>-24</v>
      </c>
      <c r="U35" s="139">
        <f t="shared" si="13"/>
        <v>-32</v>
      </c>
      <c r="V35" s="139">
        <f t="shared" si="14"/>
        <v>-60</v>
      </c>
      <c r="W35" s="160">
        <f t="shared" si="15"/>
        <v>66</v>
      </c>
      <c r="X35" s="260">
        <f t="shared" si="16"/>
        <v>-6.4814814814814811E-2</v>
      </c>
      <c r="Y35" s="261">
        <f t="shared" si="17"/>
        <v>-0.15887850467289719</v>
      </c>
      <c r="Z35" s="261">
        <f t="shared" si="18"/>
        <v>-0.2857142857142857</v>
      </c>
      <c r="AA35" s="261">
        <f t="shared" si="19"/>
        <v>-0.13617021276595745</v>
      </c>
      <c r="AB35" s="261">
        <f t="shared" si="20"/>
        <v>-0.17543859649122806</v>
      </c>
      <c r="AC35" s="262">
        <f t="shared" si="21"/>
        <v>0.4258064516129032</v>
      </c>
    </row>
    <row r="36" spans="1:29" x14ac:dyDescent="0.25">
      <c r="A36" s="38" t="s">
        <v>94</v>
      </c>
      <c r="B36" s="86">
        <v>2478</v>
      </c>
      <c r="C36" s="14">
        <v>2581</v>
      </c>
      <c r="D36" s="15">
        <f t="shared" si="2"/>
        <v>-103</v>
      </c>
      <c r="E36" s="25">
        <f t="shared" si="3"/>
        <v>-3.9907012785741963E-2</v>
      </c>
      <c r="F36" s="94">
        <f>SUM(F37:F38)</f>
        <v>238</v>
      </c>
      <c r="G36" s="151">
        <f t="shared" ref="G36:K36" si="58">SUM(G37:G38)</f>
        <v>176</v>
      </c>
      <c r="H36" s="151">
        <f t="shared" si="58"/>
        <v>142</v>
      </c>
      <c r="I36" s="151">
        <f t="shared" si="58"/>
        <v>442</v>
      </c>
      <c r="J36" s="151">
        <f t="shared" si="58"/>
        <v>815</v>
      </c>
      <c r="K36" s="225">
        <f t="shared" si="58"/>
        <v>665</v>
      </c>
      <c r="L36" s="94">
        <f>SUM(L37:L38)</f>
        <v>233</v>
      </c>
      <c r="M36" s="151">
        <f t="shared" ref="M36" si="59">SUM(M37:M38)</f>
        <v>205</v>
      </c>
      <c r="N36" s="151">
        <f t="shared" ref="N36" si="60">SUM(N37:N38)</f>
        <v>166</v>
      </c>
      <c r="O36" s="151">
        <f t="shared" ref="O36" si="61">SUM(O37:O38)</f>
        <v>475</v>
      </c>
      <c r="P36" s="151">
        <f t="shared" ref="P36" si="62">SUM(P37:P38)</f>
        <v>1035</v>
      </c>
      <c r="Q36" s="225">
        <f t="shared" ref="Q36" si="63">SUM(Q37:Q38)</f>
        <v>467</v>
      </c>
      <c r="R36" s="94">
        <f t="shared" si="10"/>
        <v>5</v>
      </c>
      <c r="S36" s="151">
        <f t="shared" si="11"/>
        <v>-29</v>
      </c>
      <c r="T36" s="151">
        <f t="shared" si="12"/>
        <v>-24</v>
      </c>
      <c r="U36" s="151">
        <f t="shared" si="13"/>
        <v>-33</v>
      </c>
      <c r="V36" s="151">
        <f t="shared" si="14"/>
        <v>-220</v>
      </c>
      <c r="W36" s="225">
        <f t="shared" si="15"/>
        <v>198</v>
      </c>
      <c r="X36" s="263">
        <f t="shared" si="16"/>
        <v>2.1459227467811159E-2</v>
      </c>
      <c r="Y36" s="255">
        <f t="shared" si="17"/>
        <v>-0.14146341463414633</v>
      </c>
      <c r="Z36" s="255">
        <f t="shared" si="18"/>
        <v>-0.14457831325301204</v>
      </c>
      <c r="AA36" s="255">
        <f t="shared" si="19"/>
        <v>-6.9473684210526312E-2</v>
      </c>
      <c r="AB36" s="255">
        <f t="shared" si="20"/>
        <v>-0.21256038647342995</v>
      </c>
      <c r="AC36" s="256">
        <f t="shared" si="21"/>
        <v>0.42398286937901497</v>
      </c>
    </row>
    <row r="37" spans="1:29" x14ac:dyDescent="0.25">
      <c r="A37" s="30" t="s">
        <v>95</v>
      </c>
      <c r="B37" s="95">
        <v>415</v>
      </c>
      <c r="C37" s="16">
        <v>479</v>
      </c>
      <c r="D37" s="17">
        <f t="shared" si="2"/>
        <v>-64</v>
      </c>
      <c r="E37" s="26">
        <f t="shared" si="3"/>
        <v>-0.1336116910229645</v>
      </c>
      <c r="F37" s="218">
        <v>47</v>
      </c>
      <c r="G37" s="138">
        <v>29</v>
      </c>
      <c r="H37" s="138">
        <v>32</v>
      </c>
      <c r="I37" s="138">
        <v>96</v>
      </c>
      <c r="J37" s="138">
        <v>122</v>
      </c>
      <c r="K37" s="221">
        <v>89</v>
      </c>
      <c r="L37" s="218">
        <v>45</v>
      </c>
      <c r="M37" s="138">
        <v>48</v>
      </c>
      <c r="N37" s="138">
        <v>33</v>
      </c>
      <c r="O37" s="138">
        <v>118</v>
      </c>
      <c r="P37" s="138">
        <v>166</v>
      </c>
      <c r="Q37" s="221">
        <v>69</v>
      </c>
      <c r="R37" s="218">
        <f t="shared" si="10"/>
        <v>2</v>
      </c>
      <c r="S37" s="138">
        <f t="shared" si="11"/>
        <v>-19</v>
      </c>
      <c r="T37" s="138">
        <f t="shared" si="12"/>
        <v>-1</v>
      </c>
      <c r="U37" s="138">
        <f t="shared" si="13"/>
        <v>-22</v>
      </c>
      <c r="V37" s="138">
        <f t="shared" si="14"/>
        <v>-44</v>
      </c>
      <c r="W37" s="221">
        <f t="shared" si="15"/>
        <v>20</v>
      </c>
      <c r="X37" s="257">
        <f t="shared" si="16"/>
        <v>4.4444444444444446E-2</v>
      </c>
      <c r="Y37" s="258">
        <f t="shared" si="17"/>
        <v>-0.39583333333333331</v>
      </c>
      <c r="Z37" s="258">
        <f t="shared" si="18"/>
        <v>-3.0303030303030304E-2</v>
      </c>
      <c r="AA37" s="258">
        <f t="shared" si="19"/>
        <v>-0.1864406779661017</v>
      </c>
      <c r="AB37" s="258">
        <f t="shared" si="20"/>
        <v>-0.26506024096385544</v>
      </c>
      <c r="AC37" s="259">
        <f t="shared" si="21"/>
        <v>0.28985507246376813</v>
      </c>
    </row>
    <row r="38" spans="1:29" x14ac:dyDescent="0.25">
      <c r="A38" s="31" t="s">
        <v>96</v>
      </c>
      <c r="B38" s="92">
        <f>B36-B37</f>
        <v>2063</v>
      </c>
      <c r="C38" s="18">
        <f>C36-C37</f>
        <v>2102</v>
      </c>
      <c r="D38" s="19">
        <f t="shared" si="2"/>
        <v>-39</v>
      </c>
      <c r="E38" s="27">
        <f t="shared" si="3"/>
        <v>-1.8553758325404377E-2</v>
      </c>
      <c r="F38" s="219">
        <v>191</v>
      </c>
      <c r="G38" s="139">
        <v>147</v>
      </c>
      <c r="H38" s="139">
        <v>110</v>
      </c>
      <c r="I38" s="139">
        <v>346</v>
      </c>
      <c r="J38" s="139">
        <v>693</v>
      </c>
      <c r="K38" s="160">
        <v>576</v>
      </c>
      <c r="L38" s="219">
        <v>188</v>
      </c>
      <c r="M38" s="139">
        <v>157</v>
      </c>
      <c r="N38" s="139">
        <v>133</v>
      </c>
      <c r="O38" s="139">
        <v>357</v>
      </c>
      <c r="P38" s="139">
        <v>869</v>
      </c>
      <c r="Q38" s="160">
        <v>398</v>
      </c>
      <c r="R38" s="219">
        <f t="shared" si="10"/>
        <v>3</v>
      </c>
      <c r="S38" s="139">
        <f t="shared" si="11"/>
        <v>-10</v>
      </c>
      <c r="T38" s="139">
        <f t="shared" si="12"/>
        <v>-23</v>
      </c>
      <c r="U38" s="139">
        <f t="shared" si="13"/>
        <v>-11</v>
      </c>
      <c r="V38" s="139">
        <f t="shared" si="14"/>
        <v>-176</v>
      </c>
      <c r="W38" s="160">
        <f t="shared" si="15"/>
        <v>178</v>
      </c>
      <c r="X38" s="260">
        <f t="shared" si="16"/>
        <v>1.5957446808510637E-2</v>
      </c>
      <c r="Y38" s="261">
        <f t="shared" si="17"/>
        <v>-6.3694267515923567E-2</v>
      </c>
      <c r="Z38" s="261">
        <f t="shared" si="18"/>
        <v>-0.17293233082706766</v>
      </c>
      <c r="AA38" s="261">
        <f t="shared" si="19"/>
        <v>-3.081232492997199E-2</v>
      </c>
      <c r="AB38" s="261">
        <f t="shared" si="20"/>
        <v>-0.20253164556962025</v>
      </c>
      <c r="AC38" s="262">
        <f t="shared" si="21"/>
        <v>0.44723618090452261</v>
      </c>
    </row>
    <row r="39" spans="1:29" x14ac:dyDescent="0.25">
      <c r="A39" s="183" t="s">
        <v>88</v>
      </c>
      <c r="B39" s="146">
        <v>9534</v>
      </c>
      <c r="C39" s="142">
        <v>8041</v>
      </c>
      <c r="D39" s="49">
        <f t="shared" si="2"/>
        <v>1493</v>
      </c>
      <c r="E39" s="25">
        <f t="shared" si="3"/>
        <v>0.18567342370351947</v>
      </c>
      <c r="F39" s="146">
        <f>SUM(F40:F41)</f>
        <v>1179</v>
      </c>
      <c r="G39" s="164">
        <f t="shared" ref="G39:K39" si="64">SUM(G40:G41)</f>
        <v>1242</v>
      </c>
      <c r="H39" s="164">
        <f t="shared" si="64"/>
        <v>739</v>
      </c>
      <c r="I39" s="164">
        <f t="shared" si="64"/>
        <v>1992</v>
      </c>
      <c r="J39" s="162">
        <f t="shared" si="64"/>
        <v>2868</v>
      </c>
      <c r="K39" s="345">
        <f t="shared" si="64"/>
        <v>1514</v>
      </c>
      <c r="L39" s="146">
        <f>SUM(L40:L41)</f>
        <v>1088</v>
      </c>
      <c r="M39" s="164">
        <f t="shared" ref="M39" si="65">SUM(M40:M41)</f>
        <v>1252</v>
      </c>
      <c r="N39" s="164">
        <f t="shared" ref="N39" si="66">SUM(N40:N41)</f>
        <v>561</v>
      </c>
      <c r="O39" s="164">
        <f t="shared" ref="O39" si="67">SUM(O40:O41)</f>
        <v>1524</v>
      </c>
      <c r="P39" s="162">
        <f t="shared" ref="P39" si="68">SUM(P40:P41)</f>
        <v>2773</v>
      </c>
      <c r="Q39" s="345">
        <f t="shared" ref="Q39" si="69">SUM(Q40:Q41)</f>
        <v>843</v>
      </c>
      <c r="R39" s="146">
        <f t="shared" si="10"/>
        <v>91</v>
      </c>
      <c r="S39" s="164">
        <f t="shared" si="11"/>
        <v>-10</v>
      </c>
      <c r="T39" s="162">
        <f t="shared" si="12"/>
        <v>178</v>
      </c>
      <c r="U39" s="162">
        <f t="shared" si="13"/>
        <v>468</v>
      </c>
      <c r="V39" s="164">
        <f t="shared" si="14"/>
        <v>95</v>
      </c>
      <c r="W39" s="163">
        <f t="shared" si="15"/>
        <v>671</v>
      </c>
      <c r="X39" s="294">
        <f t="shared" si="16"/>
        <v>8.3639705882352935E-2</v>
      </c>
      <c r="Y39" s="274">
        <f t="shared" si="17"/>
        <v>-7.9872204472843447E-3</v>
      </c>
      <c r="Z39" s="274">
        <f t="shared" si="18"/>
        <v>0.3172905525846702</v>
      </c>
      <c r="AA39" s="273">
        <f t="shared" si="19"/>
        <v>0.30708661417322836</v>
      </c>
      <c r="AB39" s="274">
        <f t="shared" si="20"/>
        <v>3.4258925351604762E-2</v>
      </c>
      <c r="AC39" s="271">
        <f t="shared" si="21"/>
        <v>0.7959667852906287</v>
      </c>
    </row>
    <row r="40" spans="1:29" x14ac:dyDescent="0.25">
      <c r="A40" s="30" t="s">
        <v>184</v>
      </c>
      <c r="B40" s="342">
        <v>2</v>
      </c>
      <c r="C40" s="50">
        <v>2</v>
      </c>
      <c r="D40" s="343">
        <f t="shared" si="2"/>
        <v>0</v>
      </c>
      <c r="E40" s="332">
        <f t="shared" si="3"/>
        <v>0</v>
      </c>
      <c r="F40" s="50">
        <v>0</v>
      </c>
      <c r="G40" s="138">
        <v>0</v>
      </c>
      <c r="H40" s="138">
        <v>2</v>
      </c>
      <c r="I40" s="138">
        <v>0</v>
      </c>
      <c r="J40" s="344">
        <v>0</v>
      </c>
      <c r="K40" s="221">
        <v>0</v>
      </c>
      <c r="L40" s="129">
        <v>0</v>
      </c>
      <c r="M40" s="344">
        <v>0</v>
      </c>
      <c r="N40" s="138">
        <v>0</v>
      </c>
      <c r="O40" s="138">
        <v>0</v>
      </c>
      <c r="P40" s="344">
        <v>1</v>
      </c>
      <c r="Q40" s="221">
        <v>1</v>
      </c>
      <c r="R40" s="50">
        <f t="shared" si="10"/>
        <v>0</v>
      </c>
      <c r="S40" s="138">
        <f t="shared" si="11"/>
        <v>0</v>
      </c>
      <c r="T40" s="344">
        <f t="shared" si="12"/>
        <v>2</v>
      </c>
      <c r="U40" s="151">
        <f t="shared" si="13"/>
        <v>0</v>
      </c>
      <c r="V40" s="138">
        <f t="shared" si="14"/>
        <v>-1</v>
      </c>
      <c r="W40" s="223">
        <f t="shared" si="15"/>
        <v>-1</v>
      </c>
      <c r="X40" s="349" t="s">
        <v>242</v>
      </c>
      <c r="Y40" s="350" t="s">
        <v>242</v>
      </c>
      <c r="Z40" s="350" t="s">
        <v>242</v>
      </c>
      <c r="AA40" s="351" t="s">
        <v>242</v>
      </c>
      <c r="AB40" s="258">
        <f t="shared" si="20"/>
        <v>-1</v>
      </c>
      <c r="AC40" s="272">
        <f t="shared" si="21"/>
        <v>-1</v>
      </c>
    </row>
    <row r="41" spans="1:29" x14ac:dyDescent="0.25">
      <c r="A41" s="9" t="s">
        <v>185</v>
      </c>
      <c r="B41" s="141">
        <f>B39-B40</f>
        <v>9532</v>
      </c>
      <c r="C41" s="52">
        <f>C39-C40</f>
        <v>8039</v>
      </c>
      <c r="D41" s="53">
        <f>D39-D40</f>
        <v>1493</v>
      </c>
      <c r="E41" s="140">
        <f t="shared" si="3"/>
        <v>0.18571961686776961</v>
      </c>
      <c r="F41" s="141">
        <v>1179</v>
      </c>
      <c r="G41" s="159">
        <v>1242</v>
      </c>
      <c r="H41" s="159">
        <v>737</v>
      </c>
      <c r="I41" s="139">
        <v>1992</v>
      </c>
      <c r="J41" s="159">
        <v>2868</v>
      </c>
      <c r="K41" s="226">
        <v>1514</v>
      </c>
      <c r="L41" s="141">
        <v>1088</v>
      </c>
      <c r="M41" s="159">
        <v>1252</v>
      </c>
      <c r="N41" s="159">
        <v>561</v>
      </c>
      <c r="O41" s="139">
        <v>1524</v>
      </c>
      <c r="P41" s="159">
        <v>2772</v>
      </c>
      <c r="Q41" s="226">
        <v>842</v>
      </c>
      <c r="R41" s="141">
        <f t="shared" si="10"/>
        <v>91</v>
      </c>
      <c r="S41" s="159">
        <f t="shared" si="11"/>
        <v>-10</v>
      </c>
      <c r="T41" s="159">
        <f t="shared" si="12"/>
        <v>176</v>
      </c>
      <c r="U41" s="139">
        <f t="shared" si="13"/>
        <v>468</v>
      </c>
      <c r="V41" s="159">
        <f t="shared" si="14"/>
        <v>96</v>
      </c>
      <c r="W41" s="226">
        <f t="shared" si="15"/>
        <v>672</v>
      </c>
      <c r="X41" s="275">
        <f t="shared" si="16"/>
        <v>8.3639705882352935E-2</v>
      </c>
      <c r="Y41" s="276">
        <f t="shared" si="17"/>
        <v>-7.9872204472843447E-3</v>
      </c>
      <c r="Z41" s="276">
        <f t="shared" si="18"/>
        <v>0.31372549019607843</v>
      </c>
      <c r="AA41" s="261">
        <f t="shared" si="19"/>
        <v>0.30708661417322836</v>
      </c>
      <c r="AB41" s="276">
        <f t="shared" si="20"/>
        <v>3.4632034632034632E-2</v>
      </c>
      <c r="AC41" s="277">
        <f t="shared" si="21"/>
        <v>0.79809976247030878</v>
      </c>
    </row>
    <row r="42" spans="1:29" x14ac:dyDescent="0.25">
      <c r="A42" s="8" t="s">
        <v>89</v>
      </c>
      <c r="B42" s="97">
        <v>25441</v>
      </c>
      <c r="C42" s="20">
        <v>25719</v>
      </c>
      <c r="D42" s="21">
        <f t="shared" si="2"/>
        <v>-278</v>
      </c>
      <c r="E42" s="28">
        <f t="shared" si="3"/>
        <v>-1.0809129437380924E-2</v>
      </c>
      <c r="F42" s="97">
        <v>3237</v>
      </c>
      <c r="G42" s="152">
        <v>2668</v>
      </c>
      <c r="H42" s="152">
        <v>2128</v>
      </c>
      <c r="I42" s="152">
        <v>6501</v>
      </c>
      <c r="J42" s="152">
        <v>6077</v>
      </c>
      <c r="K42" s="222">
        <v>4830</v>
      </c>
      <c r="L42" s="97">
        <v>3571</v>
      </c>
      <c r="M42" s="152">
        <v>2797</v>
      </c>
      <c r="N42" s="152">
        <v>2355</v>
      </c>
      <c r="O42" s="152">
        <v>6556</v>
      </c>
      <c r="P42" s="152">
        <v>6410</v>
      </c>
      <c r="Q42" s="222">
        <v>4030</v>
      </c>
      <c r="R42" s="97">
        <f t="shared" si="10"/>
        <v>-334</v>
      </c>
      <c r="S42" s="152">
        <f t="shared" si="11"/>
        <v>-129</v>
      </c>
      <c r="T42" s="152">
        <f t="shared" si="12"/>
        <v>-227</v>
      </c>
      <c r="U42" s="152">
        <f t="shared" si="13"/>
        <v>-55</v>
      </c>
      <c r="V42" s="152">
        <f t="shared" si="14"/>
        <v>-333</v>
      </c>
      <c r="W42" s="222">
        <f t="shared" si="15"/>
        <v>800</v>
      </c>
      <c r="X42" s="264">
        <f t="shared" si="16"/>
        <v>-9.353122374684962E-2</v>
      </c>
      <c r="Y42" s="265">
        <f t="shared" si="17"/>
        <v>-4.6120843761172682E-2</v>
      </c>
      <c r="Z42" s="265">
        <f t="shared" si="18"/>
        <v>-9.6390658174097671E-2</v>
      </c>
      <c r="AA42" s="265">
        <f t="shared" si="19"/>
        <v>-8.389261744966443E-3</v>
      </c>
      <c r="AB42" s="265">
        <f t="shared" si="20"/>
        <v>-5.1950078003120126E-2</v>
      </c>
      <c r="AC42" s="266">
        <f t="shared" si="21"/>
        <v>0.19851116625310175</v>
      </c>
    </row>
    <row r="43" spans="1:29" x14ac:dyDescent="0.25">
      <c r="A43" s="7" t="s">
        <v>90</v>
      </c>
      <c r="B43" s="94">
        <v>6742</v>
      </c>
      <c r="C43" s="14">
        <v>6537</v>
      </c>
      <c r="D43" s="15">
        <f t="shared" si="2"/>
        <v>205</v>
      </c>
      <c r="E43" s="25">
        <f t="shared" si="3"/>
        <v>3.1359951047881293E-2</v>
      </c>
      <c r="F43" s="94">
        <f>SUM(F44:F45)</f>
        <v>430</v>
      </c>
      <c r="G43" s="151">
        <f t="shared" ref="G43:K43" si="70">SUM(G44:G45)</f>
        <v>447</v>
      </c>
      <c r="H43" s="151">
        <f t="shared" si="70"/>
        <v>2135</v>
      </c>
      <c r="I43" s="151">
        <f t="shared" si="70"/>
        <v>964</v>
      </c>
      <c r="J43" s="151">
        <f t="shared" si="70"/>
        <v>1533</v>
      </c>
      <c r="K43" s="225">
        <f t="shared" si="70"/>
        <v>1233</v>
      </c>
      <c r="L43" s="94">
        <f>SUM(L44:L45)</f>
        <v>420</v>
      </c>
      <c r="M43" s="151">
        <f t="shared" ref="M43" si="71">SUM(M44:M45)</f>
        <v>496</v>
      </c>
      <c r="N43" s="151">
        <f t="shared" ref="N43" si="72">SUM(N44:N45)</f>
        <v>1994</v>
      </c>
      <c r="O43" s="151">
        <f t="shared" ref="O43" si="73">SUM(O44:O45)</f>
        <v>985</v>
      </c>
      <c r="P43" s="151">
        <f t="shared" ref="P43" si="74">SUM(P44:P45)</f>
        <v>1658</v>
      </c>
      <c r="Q43" s="225">
        <f t="shared" ref="Q43" si="75">SUM(Q44:Q45)</f>
        <v>984</v>
      </c>
      <c r="R43" s="94">
        <f t="shared" si="10"/>
        <v>10</v>
      </c>
      <c r="S43" s="151">
        <f t="shared" si="11"/>
        <v>-49</v>
      </c>
      <c r="T43" s="151">
        <f t="shared" si="12"/>
        <v>141</v>
      </c>
      <c r="U43" s="151">
        <f t="shared" si="13"/>
        <v>-21</v>
      </c>
      <c r="V43" s="151">
        <f t="shared" si="14"/>
        <v>-125</v>
      </c>
      <c r="W43" s="225">
        <f t="shared" si="15"/>
        <v>249</v>
      </c>
      <c r="X43" s="263">
        <f t="shared" si="16"/>
        <v>2.3809523809523808E-2</v>
      </c>
      <c r="Y43" s="255">
        <f t="shared" si="17"/>
        <v>-9.8790322580645157E-2</v>
      </c>
      <c r="Z43" s="255">
        <f t="shared" si="18"/>
        <v>7.0712136409227688E-2</v>
      </c>
      <c r="AA43" s="255">
        <f t="shared" si="19"/>
        <v>-2.1319796954314719E-2</v>
      </c>
      <c r="AB43" s="255">
        <f t="shared" si="20"/>
        <v>-7.5392038600723757E-2</v>
      </c>
      <c r="AC43" s="256">
        <f t="shared" si="21"/>
        <v>0.25304878048780488</v>
      </c>
    </row>
    <row r="44" spans="1:29" x14ac:dyDescent="0.25">
      <c r="A44" s="30" t="s">
        <v>91</v>
      </c>
      <c r="B44" s="95">
        <v>2410</v>
      </c>
      <c r="C44" s="16">
        <v>2271</v>
      </c>
      <c r="D44" s="17">
        <f t="shared" si="2"/>
        <v>139</v>
      </c>
      <c r="E44" s="26">
        <f t="shared" si="3"/>
        <v>6.1206516952884191E-2</v>
      </c>
      <c r="F44" s="218">
        <v>57</v>
      </c>
      <c r="G44" s="138">
        <v>57</v>
      </c>
      <c r="H44" s="138">
        <v>1878</v>
      </c>
      <c r="I44" s="138">
        <v>137</v>
      </c>
      <c r="J44" s="138">
        <v>166</v>
      </c>
      <c r="K44" s="221">
        <v>115</v>
      </c>
      <c r="L44" s="218">
        <v>71</v>
      </c>
      <c r="M44" s="138">
        <v>77</v>
      </c>
      <c r="N44" s="138">
        <v>1676</v>
      </c>
      <c r="O44" s="138">
        <v>183</v>
      </c>
      <c r="P44" s="138">
        <v>165</v>
      </c>
      <c r="Q44" s="221">
        <v>99</v>
      </c>
      <c r="R44" s="218">
        <v>99</v>
      </c>
      <c r="S44" s="138">
        <f t="shared" si="11"/>
        <v>-20</v>
      </c>
      <c r="T44" s="138">
        <f t="shared" si="12"/>
        <v>202</v>
      </c>
      <c r="U44" s="138">
        <f t="shared" si="13"/>
        <v>-46</v>
      </c>
      <c r="V44" s="138">
        <f t="shared" si="14"/>
        <v>1</v>
      </c>
      <c r="W44" s="221">
        <f t="shared" si="15"/>
        <v>16</v>
      </c>
      <c r="X44" s="257">
        <f t="shared" si="16"/>
        <v>1.3943661971830985</v>
      </c>
      <c r="Y44" s="258">
        <f t="shared" si="17"/>
        <v>-0.25974025974025972</v>
      </c>
      <c r="Z44" s="258">
        <f t="shared" si="18"/>
        <v>0.12052505966587113</v>
      </c>
      <c r="AA44" s="258">
        <f t="shared" si="19"/>
        <v>-0.25136612021857924</v>
      </c>
      <c r="AB44" s="258">
        <f t="shared" si="20"/>
        <v>6.0606060606060606E-3</v>
      </c>
      <c r="AC44" s="259">
        <f t="shared" si="21"/>
        <v>0.16161616161616163</v>
      </c>
    </row>
    <row r="45" spans="1:29" ht="15.75" thickBot="1" x14ac:dyDescent="0.3">
      <c r="A45" s="32" t="s">
        <v>92</v>
      </c>
      <c r="B45" s="98">
        <f>B43-B44</f>
        <v>4332</v>
      </c>
      <c r="C45" s="33">
        <f>C43-C44</f>
        <v>4266</v>
      </c>
      <c r="D45" s="34">
        <f t="shared" si="2"/>
        <v>66</v>
      </c>
      <c r="E45" s="40">
        <f t="shared" si="3"/>
        <v>1.5471167369901548E-2</v>
      </c>
      <c r="F45" s="227">
        <v>373</v>
      </c>
      <c r="G45" s="161">
        <v>390</v>
      </c>
      <c r="H45" s="161">
        <v>257</v>
      </c>
      <c r="I45" s="161">
        <v>827</v>
      </c>
      <c r="J45" s="161">
        <v>1367</v>
      </c>
      <c r="K45" s="228">
        <v>1118</v>
      </c>
      <c r="L45" s="227">
        <v>349</v>
      </c>
      <c r="M45" s="161">
        <v>419</v>
      </c>
      <c r="N45" s="161">
        <v>318</v>
      </c>
      <c r="O45" s="161">
        <v>802</v>
      </c>
      <c r="P45" s="161">
        <v>1493</v>
      </c>
      <c r="Q45" s="228">
        <v>885</v>
      </c>
      <c r="R45" s="227">
        <v>885</v>
      </c>
      <c r="S45" s="161">
        <f t="shared" si="11"/>
        <v>-29</v>
      </c>
      <c r="T45" s="161">
        <f t="shared" si="12"/>
        <v>-61</v>
      </c>
      <c r="U45" s="161">
        <f t="shared" si="13"/>
        <v>25</v>
      </c>
      <c r="V45" s="161">
        <f t="shared" si="14"/>
        <v>-126</v>
      </c>
      <c r="W45" s="228">
        <f t="shared" si="15"/>
        <v>233</v>
      </c>
      <c r="X45" s="278">
        <f t="shared" si="16"/>
        <v>2.5358166189111748</v>
      </c>
      <c r="Y45" s="279">
        <f t="shared" si="17"/>
        <v>-6.9212410501193311E-2</v>
      </c>
      <c r="Z45" s="279">
        <f t="shared" si="18"/>
        <v>-0.1918238993710692</v>
      </c>
      <c r="AA45" s="279">
        <f t="shared" si="19"/>
        <v>3.117206982543641E-2</v>
      </c>
      <c r="AB45" s="279">
        <f t="shared" si="20"/>
        <v>-8.4393837910247821E-2</v>
      </c>
      <c r="AC45" s="280">
        <f t="shared" si="21"/>
        <v>0.26327683615819208</v>
      </c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Normal="100" workbookViewId="0">
      <pane xSplit="1" topLeftCell="I1" activePane="topRight" state="frozen"/>
      <selection pane="topRight" activeCell="Y35" sqref="Y35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97</v>
      </c>
      <c r="B1" s="1"/>
    </row>
    <row r="2" spans="1:29" x14ac:dyDescent="0.25">
      <c r="A2" s="2" t="s">
        <v>1</v>
      </c>
      <c r="B2" s="2"/>
      <c r="I2" s="70"/>
    </row>
    <row r="3" spans="1:29" ht="15.75" thickBot="1" x14ac:dyDescent="0.3"/>
    <row r="4" spans="1:29" ht="15" customHeight="1" x14ac:dyDescent="0.25">
      <c r="A4" s="363" t="s">
        <v>2</v>
      </c>
      <c r="B4" s="371" t="s">
        <v>182</v>
      </c>
      <c r="C4" s="365" t="s">
        <v>3</v>
      </c>
      <c r="D4" s="367" t="s">
        <v>5</v>
      </c>
      <c r="E4" s="375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64"/>
      <c r="B5" s="372"/>
      <c r="C5" s="366"/>
      <c r="D5" s="368"/>
      <c r="E5" s="376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3" t="s">
        <v>97</v>
      </c>
      <c r="B6" s="93">
        <v>108774</v>
      </c>
      <c r="C6" s="12">
        <v>102506</v>
      </c>
      <c r="D6" s="13">
        <f>B6-C6</f>
        <v>6268</v>
      </c>
      <c r="E6" s="107">
        <f>D6/C6</f>
        <v>6.1147640138138254E-2</v>
      </c>
      <c r="F6" s="93">
        <v>13469</v>
      </c>
      <c r="G6" s="134">
        <v>11858</v>
      </c>
      <c r="H6" s="134">
        <v>8056</v>
      </c>
      <c r="I6" s="134">
        <v>25508</v>
      </c>
      <c r="J6" s="134">
        <v>28887</v>
      </c>
      <c r="K6" s="229">
        <v>20996</v>
      </c>
      <c r="L6" s="93">
        <v>13187</v>
      </c>
      <c r="M6" s="134">
        <v>11581</v>
      </c>
      <c r="N6" s="134">
        <v>7723</v>
      </c>
      <c r="O6" s="134">
        <v>24751</v>
      </c>
      <c r="P6" s="134">
        <v>29533</v>
      </c>
      <c r="Q6" s="229">
        <v>15731</v>
      </c>
      <c r="R6" s="93">
        <f>F6-L6</f>
        <v>282</v>
      </c>
      <c r="S6" s="134">
        <f t="shared" ref="S6:W6" si="0">G6-M6</f>
        <v>277</v>
      </c>
      <c r="T6" s="134">
        <f t="shared" si="0"/>
        <v>333</v>
      </c>
      <c r="U6" s="134">
        <f t="shared" si="0"/>
        <v>757</v>
      </c>
      <c r="V6" s="134">
        <f t="shared" si="0"/>
        <v>-646</v>
      </c>
      <c r="W6" s="229">
        <f t="shared" si="0"/>
        <v>5265</v>
      </c>
      <c r="X6" s="251">
        <f>R6/L6</f>
        <v>2.1384697050125124E-2</v>
      </c>
      <c r="Y6" s="270">
        <f t="shared" ref="Y6:AC6" si="1">S6/M6</f>
        <v>2.3918487177273118E-2</v>
      </c>
      <c r="Z6" s="270">
        <f t="shared" si="1"/>
        <v>4.3117959342224524E-2</v>
      </c>
      <c r="AA6" s="270">
        <f t="shared" si="1"/>
        <v>3.0584622843521474E-2</v>
      </c>
      <c r="AB6" s="270">
        <f t="shared" si="1"/>
        <v>-2.1873836047810923E-2</v>
      </c>
      <c r="AC6" s="281">
        <f t="shared" si="1"/>
        <v>0.33468946665819083</v>
      </c>
    </row>
    <row r="7" spans="1:29" x14ac:dyDescent="0.25">
      <c r="A7" s="5" t="s">
        <v>98</v>
      </c>
      <c r="B7" s="97">
        <v>4758</v>
      </c>
      <c r="C7" s="20">
        <v>4843</v>
      </c>
      <c r="D7" s="21">
        <f t="shared" ref="D7:D41" si="2">B7-C7</f>
        <v>-85</v>
      </c>
      <c r="E7" s="108">
        <f t="shared" ref="E7:E41" si="3">D7/C7</f>
        <v>-1.7551104687177368E-2</v>
      </c>
      <c r="F7" s="97">
        <v>469</v>
      </c>
      <c r="G7" s="136">
        <v>520</v>
      </c>
      <c r="H7" s="136">
        <v>302</v>
      </c>
      <c r="I7" s="136">
        <v>860</v>
      </c>
      <c r="J7" s="136">
        <v>1427</v>
      </c>
      <c r="K7" s="230">
        <v>1180</v>
      </c>
      <c r="L7" s="97">
        <v>428</v>
      </c>
      <c r="M7" s="136">
        <v>560</v>
      </c>
      <c r="N7" s="136">
        <v>359</v>
      </c>
      <c r="O7" s="136">
        <v>855</v>
      </c>
      <c r="P7" s="136">
        <v>1675</v>
      </c>
      <c r="Q7" s="230">
        <v>966</v>
      </c>
      <c r="R7" s="97">
        <f t="shared" ref="R7:R41" si="4">F7-L7</f>
        <v>41</v>
      </c>
      <c r="S7" s="136">
        <f t="shared" ref="S7:S41" si="5">G7-M7</f>
        <v>-40</v>
      </c>
      <c r="T7" s="136">
        <f t="shared" ref="T7:T41" si="6">H7-N7</f>
        <v>-57</v>
      </c>
      <c r="U7" s="136">
        <f t="shared" ref="U7:U41" si="7">I7-O7</f>
        <v>5</v>
      </c>
      <c r="V7" s="136">
        <f t="shared" ref="V7:V41" si="8">J7-P7</f>
        <v>-248</v>
      </c>
      <c r="W7" s="230">
        <f t="shared" ref="W7:W41" si="9">K7-Q7</f>
        <v>214</v>
      </c>
      <c r="X7" s="264">
        <f t="shared" ref="X7:X41" si="10">R7/L7</f>
        <v>9.5794392523364483E-2</v>
      </c>
      <c r="Y7" s="282">
        <f t="shared" ref="Y7:Y41" si="11">S7/M7</f>
        <v>-7.1428571428571425E-2</v>
      </c>
      <c r="Z7" s="282">
        <f t="shared" ref="Z7:Z41" si="12">T7/N7</f>
        <v>-0.15877437325905291</v>
      </c>
      <c r="AA7" s="282">
        <f t="shared" ref="AA7:AA41" si="13">U7/O7</f>
        <v>5.8479532163742687E-3</v>
      </c>
      <c r="AB7" s="282">
        <f t="shared" ref="AB7:AB41" si="14">V7/P7</f>
        <v>-0.1480597014925373</v>
      </c>
      <c r="AC7" s="283">
        <f t="shared" ref="AC7:AC41" si="15">W7/Q7</f>
        <v>0.22153209109730848</v>
      </c>
    </row>
    <row r="8" spans="1:29" x14ac:dyDescent="0.25">
      <c r="A8" s="4" t="s">
        <v>15</v>
      </c>
      <c r="B8" s="94">
        <v>1585</v>
      </c>
      <c r="C8" s="14">
        <v>1595</v>
      </c>
      <c r="D8" s="15">
        <f t="shared" si="2"/>
        <v>-10</v>
      </c>
      <c r="E8" s="109">
        <f t="shared" si="3"/>
        <v>-6.269592476489028E-3</v>
      </c>
      <c r="F8" s="94">
        <f>SUM(F9:F10)</f>
        <v>198</v>
      </c>
      <c r="G8" s="135">
        <f t="shared" ref="G8:K8" si="16">SUM(G9:G10)</f>
        <v>192</v>
      </c>
      <c r="H8" s="135">
        <f t="shared" si="16"/>
        <v>123</v>
      </c>
      <c r="I8" s="135">
        <f t="shared" si="16"/>
        <v>360</v>
      </c>
      <c r="J8" s="135">
        <f t="shared" si="16"/>
        <v>445</v>
      </c>
      <c r="K8" s="231">
        <f t="shared" si="16"/>
        <v>267</v>
      </c>
      <c r="L8" s="94">
        <f>SUM(L9:L10)</f>
        <v>192</v>
      </c>
      <c r="M8" s="135">
        <f t="shared" ref="M8" si="17">SUM(M9:M10)</f>
        <v>208</v>
      </c>
      <c r="N8" s="135">
        <f t="shared" ref="N8" si="18">SUM(N9:N10)</f>
        <v>105</v>
      </c>
      <c r="O8" s="135">
        <f t="shared" ref="O8" si="19">SUM(O9:O10)</f>
        <v>417</v>
      </c>
      <c r="P8" s="135">
        <f t="shared" ref="P8" si="20">SUM(P9:P10)</f>
        <v>458</v>
      </c>
      <c r="Q8" s="231">
        <f t="shared" ref="Q8" si="21">SUM(Q9:Q10)</f>
        <v>215</v>
      </c>
      <c r="R8" s="94">
        <f t="shared" si="4"/>
        <v>6</v>
      </c>
      <c r="S8" s="135">
        <f t="shared" si="5"/>
        <v>-16</v>
      </c>
      <c r="T8" s="135">
        <f t="shared" si="6"/>
        <v>18</v>
      </c>
      <c r="U8" s="135">
        <f t="shared" si="7"/>
        <v>-57</v>
      </c>
      <c r="V8" s="135">
        <f t="shared" si="8"/>
        <v>-13</v>
      </c>
      <c r="W8" s="231">
        <f t="shared" si="9"/>
        <v>52</v>
      </c>
      <c r="X8" s="263">
        <f t="shared" si="10"/>
        <v>3.125E-2</v>
      </c>
      <c r="Y8" s="284">
        <f t="shared" si="11"/>
        <v>-7.6923076923076927E-2</v>
      </c>
      <c r="Z8" s="284">
        <f t="shared" si="12"/>
        <v>0.17142857142857143</v>
      </c>
      <c r="AA8" s="284">
        <f t="shared" si="13"/>
        <v>-0.1366906474820144</v>
      </c>
      <c r="AB8" s="284">
        <f t="shared" si="14"/>
        <v>-2.8384279475982533E-2</v>
      </c>
      <c r="AC8" s="285">
        <f t="shared" si="15"/>
        <v>0.24186046511627907</v>
      </c>
    </row>
    <row r="9" spans="1:29" x14ac:dyDescent="0.25">
      <c r="A9" s="9" t="s">
        <v>99</v>
      </c>
      <c r="B9" s="95">
        <v>451</v>
      </c>
      <c r="C9" s="16">
        <v>473</v>
      </c>
      <c r="D9" s="17">
        <f t="shared" si="2"/>
        <v>-22</v>
      </c>
      <c r="E9" s="110">
        <f t="shared" si="3"/>
        <v>-4.6511627906976744E-2</v>
      </c>
      <c r="F9" s="218">
        <v>52</v>
      </c>
      <c r="G9" s="132">
        <v>51</v>
      </c>
      <c r="H9" s="132">
        <v>50</v>
      </c>
      <c r="I9" s="132">
        <v>107</v>
      </c>
      <c r="J9" s="132">
        <v>115</v>
      </c>
      <c r="K9" s="232">
        <v>76</v>
      </c>
      <c r="L9" s="218">
        <v>57</v>
      </c>
      <c r="M9" s="132">
        <v>74</v>
      </c>
      <c r="N9" s="132">
        <v>38</v>
      </c>
      <c r="O9" s="132">
        <v>125</v>
      </c>
      <c r="P9" s="132">
        <v>118</v>
      </c>
      <c r="Q9" s="232">
        <v>61</v>
      </c>
      <c r="R9" s="218">
        <f t="shared" si="4"/>
        <v>-5</v>
      </c>
      <c r="S9" s="132">
        <f t="shared" si="5"/>
        <v>-23</v>
      </c>
      <c r="T9" s="132">
        <f t="shared" si="6"/>
        <v>12</v>
      </c>
      <c r="U9" s="132">
        <f t="shared" si="7"/>
        <v>-18</v>
      </c>
      <c r="V9" s="132">
        <f t="shared" si="8"/>
        <v>-3</v>
      </c>
      <c r="W9" s="232">
        <f t="shared" si="9"/>
        <v>15</v>
      </c>
      <c r="X9" s="257">
        <f t="shared" si="10"/>
        <v>-8.771929824561403E-2</v>
      </c>
      <c r="Y9" s="286">
        <f t="shared" si="11"/>
        <v>-0.3108108108108108</v>
      </c>
      <c r="Z9" s="286">
        <f t="shared" si="12"/>
        <v>0.31578947368421051</v>
      </c>
      <c r="AA9" s="286">
        <f t="shared" si="13"/>
        <v>-0.14399999999999999</v>
      </c>
      <c r="AB9" s="286">
        <f t="shared" si="14"/>
        <v>-2.5423728813559324E-2</v>
      </c>
      <c r="AC9" s="287">
        <f t="shared" si="15"/>
        <v>0.24590163934426229</v>
      </c>
    </row>
    <row r="10" spans="1:29" x14ac:dyDescent="0.25">
      <c r="A10" s="10" t="s">
        <v>17</v>
      </c>
      <c r="B10" s="92">
        <f>B8-B9</f>
        <v>1134</v>
      </c>
      <c r="C10" s="18">
        <f>C8-C9</f>
        <v>1122</v>
      </c>
      <c r="D10" s="19">
        <f t="shared" si="2"/>
        <v>12</v>
      </c>
      <c r="E10" s="111">
        <f t="shared" si="3"/>
        <v>1.06951871657754E-2</v>
      </c>
      <c r="F10" s="219">
        <v>146</v>
      </c>
      <c r="G10" s="133">
        <v>141</v>
      </c>
      <c r="H10" s="133">
        <v>73</v>
      </c>
      <c r="I10" s="133">
        <v>253</v>
      </c>
      <c r="J10" s="133">
        <v>330</v>
      </c>
      <c r="K10" s="157">
        <v>191</v>
      </c>
      <c r="L10" s="219">
        <v>135</v>
      </c>
      <c r="M10" s="133">
        <v>134</v>
      </c>
      <c r="N10" s="133">
        <v>67</v>
      </c>
      <c r="O10" s="133">
        <v>292</v>
      </c>
      <c r="P10" s="133">
        <v>340</v>
      </c>
      <c r="Q10" s="157">
        <v>154</v>
      </c>
      <c r="R10" s="219">
        <f t="shared" si="4"/>
        <v>11</v>
      </c>
      <c r="S10" s="133">
        <f t="shared" si="5"/>
        <v>7</v>
      </c>
      <c r="T10" s="133">
        <f t="shared" si="6"/>
        <v>6</v>
      </c>
      <c r="U10" s="133">
        <f t="shared" si="7"/>
        <v>-39</v>
      </c>
      <c r="V10" s="133">
        <f t="shared" si="8"/>
        <v>-10</v>
      </c>
      <c r="W10" s="157">
        <f t="shared" si="9"/>
        <v>37</v>
      </c>
      <c r="X10" s="260">
        <f t="shared" si="10"/>
        <v>8.1481481481481488E-2</v>
      </c>
      <c r="Y10" s="288">
        <f t="shared" si="11"/>
        <v>5.2238805970149252E-2</v>
      </c>
      <c r="Z10" s="288">
        <f t="shared" si="12"/>
        <v>8.9552238805970144E-2</v>
      </c>
      <c r="AA10" s="288">
        <f t="shared" si="13"/>
        <v>-0.13356164383561644</v>
      </c>
      <c r="AB10" s="288">
        <f t="shared" si="14"/>
        <v>-2.9411764705882353E-2</v>
      </c>
      <c r="AC10" s="289">
        <f t="shared" si="15"/>
        <v>0.24025974025974026</v>
      </c>
    </row>
    <row r="11" spans="1:29" x14ac:dyDescent="0.25">
      <c r="A11" s="4" t="s">
        <v>100</v>
      </c>
      <c r="B11" s="94">
        <v>31417</v>
      </c>
      <c r="C11" s="14">
        <v>30353</v>
      </c>
      <c r="D11" s="15">
        <f t="shared" si="2"/>
        <v>1064</v>
      </c>
      <c r="E11" s="109">
        <f t="shared" si="3"/>
        <v>3.5054195631403814E-2</v>
      </c>
      <c r="F11" s="94">
        <f>SUM(F12:F13)</f>
        <v>4012</v>
      </c>
      <c r="G11" s="135">
        <f t="shared" ref="G11:K11" si="22">SUM(G12:G13)</f>
        <v>3375</v>
      </c>
      <c r="H11" s="135">
        <f t="shared" si="22"/>
        <v>2370</v>
      </c>
      <c r="I11" s="135">
        <f t="shared" si="22"/>
        <v>7973</v>
      </c>
      <c r="J11" s="135">
        <f t="shared" si="22"/>
        <v>8074</v>
      </c>
      <c r="K11" s="231">
        <f t="shared" si="22"/>
        <v>5613</v>
      </c>
      <c r="L11" s="94">
        <f>SUM(L12:L13)</f>
        <v>4263</v>
      </c>
      <c r="M11" s="135">
        <f t="shared" ref="M11" si="23">SUM(M12:M13)</f>
        <v>3313</v>
      </c>
      <c r="N11" s="135">
        <f t="shared" ref="N11" si="24">SUM(N12:N13)</f>
        <v>2265</v>
      </c>
      <c r="O11" s="135">
        <f t="shared" ref="O11" si="25">SUM(O12:O13)</f>
        <v>8066</v>
      </c>
      <c r="P11" s="135">
        <f t="shared" ref="P11" si="26">SUM(P12:P13)</f>
        <v>8234</v>
      </c>
      <c r="Q11" s="231">
        <f t="shared" ref="Q11" si="27">SUM(Q12:Q13)</f>
        <v>4212</v>
      </c>
      <c r="R11" s="94">
        <f t="shared" si="4"/>
        <v>-251</v>
      </c>
      <c r="S11" s="135">
        <f t="shared" si="5"/>
        <v>62</v>
      </c>
      <c r="T11" s="135">
        <f t="shared" si="6"/>
        <v>105</v>
      </c>
      <c r="U11" s="135">
        <f t="shared" si="7"/>
        <v>-93</v>
      </c>
      <c r="V11" s="135">
        <f t="shared" si="8"/>
        <v>-160</v>
      </c>
      <c r="W11" s="231">
        <f t="shared" si="9"/>
        <v>1401</v>
      </c>
      <c r="X11" s="263">
        <f t="shared" si="10"/>
        <v>-5.8878723903354448E-2</v>
      </c>
      <c r="Y11" s="284">
        <f t="shared" si="11"/>
        <v>1.8714156353757925E-2</v>
      </c>
      <c r="Z11" s="284">
        <f t="shared" si="12"/>
        <v>4.6357615894039736E-2</v>
      </c>
      <c r="AA11" s="284">
        <f t="shared" si="13"/>
        <v>-1.1529878502355567E-2</v>
      </c>
      <c r="AB11" s="284">
        <f t="shared" si="14"/>
        <v>-1.9431624969638087E-2</v>
      </c>
      <c r="AC11" s="285">
        <f t="shared" si="15"/>
        <v>0.33262108262108264</v>
      </c>
    </row>
    <row r="12" spans="1:29" x14ac:dyDescent="0.25">
      <c r="A12" s="9" t="s">
        <v>186</v>
      </c>
      <c r="B12" s="95">
        <v>25831</v>
      </c>
      <c r="C12" s="16">
        <v>24960</v>
      </c>
      <c r="D12" s="17">
        <f t="shared" si="2"/>
        <v>871</v>
      </c>
      <c r="E12" s="110">
        <f t="shared" si="3"/>
        <v>3.4895833333333334E-2</v>
      </c>
      <c r="F12" s="218">
        <v>3397</v>
      </c>
      <c r="G12" s="132">
        <v>2714</v>
      </c>
      <c r="H12" s="132">
        <v>2022</v>
      </c>
      <c r="I12" s="132">
        <v>6888</v>
      </c>
      <c r="J12" s="132">
        <v>6463</v>
      </c>
      <c r="K12" s="232">
        <v>4347</v>
      </c>
      <c r="L12" s="218">
        <v>3644</v>
      </c>
      <c r="M12" s="132">
        <v>2636</v>
      </c>
      <c r="N12" s="132">
        <v>1980</v>
      </c>
      <c r="O12" s="132">
        <v>6998</v>
      </c>
      <c r="P12" s="132">
        <v>6422</v>
      </c>
      <c r="Q12" s="232">
        <v>3280</v>
      </c>
      <c r="R12" s="218">
        <f t="shared" si="4"/>
        <v>-247</v>
      </c>
      <c r="S12" s="132">
        <f t="shared" si="5"/>
        <v>78</v>
      </c>
      <c r="T12" s="132">
        <f t="shared" si="6"/>
        <v>42</v>
      </c>
      <c r="U12" s="132">
        <f t="shared" si="7"/>
        <v>-110</v>
      </c>
      <c r="V12" s="132">
        <f t="shared" si="8"/>
        <v>41</v>
      </c>
      <c r="W12" s="232">
        <f t="shared" si="9"/>
        <v>1067</v>
      </c>
      <c r="X12" s="257">
        <f t="shared" si="10"/>
        <v>-6.778265642151482E-2</v>
      </c>
      <c r="Y12" s="286">
        <f t="shared" si="11"/>
        <v>2.959028831562974E-2</v>
      </c>
      <c r="Z12" s="286">
        <f t="shared" si="12"/>
        <v>2.1212121212121213E-2</v>
      </c>
      <c r="AA12" s="286">
        <f t="shared" si="13"/>
        <v>-1.5718776793369534E-2</v>
      </c>
      <c r="AB12" s="286">
        <f t="shared" si="14"/>
        <v>6.3843039551541572E-3</v>
      </c>
      <c r="AC12" s="287">
        <f t="shared" si="15"/>
        <v>0.3253048780487805</v>
      </c>
    </row>
    <row r="13" spans="1:29" x14ac:dyDescent="0.25">
      <c r="A13" s="10" t="s">
        <v>101</v>
      </c>
      <c r="B13" s="92">
        <f>B11-B12</f>
        <v>5586</v>
      </c>
      <c r="C13" s="18">
        <f>C11-C12</f>
        <v>5393</v>
      </c>
      <c r="D13" s="19">
        <f t="shared" si="2"/>
        <v>193</v>
      </c>
      <c r="E13" s="111">
        <f t="shared" si="3"/>
        <v>3.5787131466716117E-2</v>
      </c>
      <c r="F13" s="219">
        <v>615</v>
      </c>
      <c r="G13" s="133">
        <v>661</v>
      </c>
      <c r="H13" s="133">
        <v>348</v>
      </c>
      <c r="I13" s="133">
        <v>1085</v>
      </c>
      <c r="J13" s="133">
        <v>1611</v>
      </c>
      <c r="K13" s="157">
        <v>1266</v>
      </c>
      <c r="L13" s="219">
        <v>619</v>
      </c>
      <c r="M13" s="133">
        <v>677</v>
      </c>
      <c r="N13" s="133">
        <v>285</v>
      </c>
      <c r="O13" s="133">
        <v>1068</v>
      </c>
      <c r="P13" s="133">
        <v>1812</v>
      </c>
      <c r="Q13" s="157">
        <v>932</v>
      </c>
      <c r="R13" s="219">
        <f t="shared" si="4"/>
        <v>-4</v>
      </c>
      <c r="S13" s="133">
        <f t="shared" si="5"/>
        <v>-16</v>
      </c>
      <c r="T13" s="133">
        <f t="shared" si="6"/>
        <v>63</v>
      </c>
      <c r="U13" s="133">
        <f t="shared" si="7"/>
        <v>17</v>
      </c>
      <c r="V13" s="133">
        <f t="shared" si="8"/>
        <v>-201</v>
      </c>
      <c r="W13" s="157">
        <f t="shared" si="9"/>
        <v>334</v>
      </c>
      <c r="X13" s="260">
        <f t="shared" si="10"/>
        <v>-6.462035541195477E-3</v>
      </c>
      <c r="Y13" s="288">
        <f t="shared" si="11"/>
        <v>-2.3633677991137372E-2</v>
      </c>
      <c r="Z13" s="288">
        <f t="shared" si="12"/>
        <v>0.22105263157894736</v>
      </c>
      <c r="AA13" s="288">
        <f t="shared" si="13"/>
        <v>1.5917602996254682E-2</v>
      </c>
      <c r="AB13" s="288">
        <f t="shared" si="14"/>
        <v>-0.11092715231788079</v>
      </c>
      <c r="AC13" s="289">
        <f t="shared" si="15"/>
        <v>0.35836909871244638</v>
      </c>
    </row>
    <row r="14" spans="1:29" x14ac:dyDescent="0.25">
      <c r="A14" s="5" t="s">
        <v>102</v>
      </c>
      <c r="B14" s="97">
        <v>1686</v>
      </c>
      <c r="C14" s="20">
        <v>1648</v>
      </c>
      <c r="D14" s="21">
        <f t="shared" si="2"/>
        <v>38</v>
      </c>
      <c r="E14" s="108">
        <f t="shared" si="3"/>
        <v>2.3058252427184466E-2</v>
      </c>
      <c r="F14" s="97">
        <v>173</v>
      </c>
      <c r="G14" s="136">
        <v>191</v>
      </c>
      <c r="H14" s="136">
        <v>110</v>
      </c>
      <c r="I14" s="136">
        <v>329</v>
      </c>
      <c r="J14" s="136">
        <v>524</v>
      </c>
      <c r="K14" s="230">
        <v>359</v>
      </c>
      <c r="L14" s="97">
        <v>184</v>
      </c>
      <c r="M14" s="136">
        <v>188</v>
      </c>
      <c r="N14" s="136">
        <v>128</v>
      </c>
      <c r="O14" s="136">
        <v>347</v>
      </c>
      <c r="P14" s="136">
        <v>557</v>
      </c>
      <c r="Q14" s="230">
        <v>244</v>
      </c>
      <c r="R14" s="97">
        <f t="shared" si="4"/>
        <v>-11</v>
      </c>
      <c r="S14" s="136">
        <f t="shared" si="5"/>
        <v>3</v>
      </c>
      <c r="T14" s="136">
        <f t="shared" si="6"/>
        <v>-18</v>
      </c>
      <c r="U14" s="136">
        <f t="shared" si="7"/>
        <v>-18</v>
      </c>
      <c r="V14" s="136">
        <f t="shared" si="8"/>
        <v>-33</v>
      </c>
      <c r="W14" s="230">
        <f t="shared" si="9"/>
        <v>115</v>
      </c>
      <c r="X14" s="264">
        <f t="shared" si="10"/>
        <v>-5.9782608695652176E-2</v>
      </c>
      <c r="Y14" s="282">
        <f t="shared" si="11"/>
        <v>1.5957446808510637E-2</v>
      </c>
      <c r="Z14" s="282">
        <f t="shared" si="12"/>
        <v>-0.140625</v>
      </c>
      <c r="AA14" s="282">
        <f t="shared" si="13"/>
        <v>-5.1873198847262249E-2</v>
      </c>
      <c r="AB14" s="282">
        <f t="shared" si="14"/>
        <v>-5.9245960502692999E-2</v>
      </c>
      <c r="AC14" s="283">
        <f t="shared" si="15"/>
        <v>0.47131147540983609</v>
      </c>
    </row>
    <row r="15" spans="1:29" x14ac:dyDescent="0.25">
      <c r="A15" s="42" t="s">
        <v>103</v>
      </c>
      <c r="B15" s="89">
        <v>5651</v>
      </c>
      <c r="C15" s="20">
        <v>959</v>
      </c>
      <c r="D15" s="21">
        <f t="shared" si="2"/>
        <v>4692</v>
      </c>
      <c r="E15" s="108">
        <f t="shared" si="3"/>
        <v>4.8925964546402501</v>
      </c>
      <c r="F15" s="97">
        <v>965</v>
      </c>
      <c r="G15" s="136">
        <v>677</v>
      </c>
      <c r="H15" s="136">
        <v>372</v>
      </c>
      <c r="I15" s="136">
        <v>1738</v>
      </c>
      <c r="J15" s="136">
        <v>1131</v>
      </c>
      <c r="K15" s="230">
        <v>768</v>
      </c>
      <c r="L15" s="97">
        <v>172</v>
      </c>
      <c r="M15" s="136">
        <v>127</v>
      </c>
      <c r="N15" s="136">
        <v>35</v>
      </c>
      <c r="O15" s="136">
        <v>306</v>
      </c>
      <c r="P15" s="136">
        <v>201</v>
      </c>
      <c r="Q15" s="230">
        <v>118</v>
      </c>
      <c r="R15" s="97">
        <f t="shared" si="4"/>
        <v>793</v>
      </c>
      <c r="S15" s="136">
        <f t="shared" si="5"/>
        <v>550</v>
      </c>
      <c r="T15" s="136">
        <f t="shared" si="6"/>
        <v>337</v>
      </c>
      <c r="U15" s="136">
        <f t="shared" si="7"/>
        <v>1432</v>
      </c>
      <c r="V15" s="136">
        <f t="shared" si="8"/>
        <v>930</v>
      </c>
      <c r="W15" s="230">
        <f t="shared" si="9"/>
        <v>650</v>
      </c>
      <c r="X15" s="264">
        <f t="shared" si="10"/>
        <v>4.6104651162790695</v>
      </c>
      <c r="Y15" s="282">
        <f t="shared" si="11"/>
        <v>4.3307086614173231</v>
      </c>
      <c r="Z15" s="282">
        <f t="shared" si="12"/>
        <v>9.6285714285714281</v>
      </c>
      <c r="AA15" s="282">
        <f t="shared" si="13"/>
        <v>4.6797385620915035</v>
      </c>
      <c r="AB15" s="282">
        <f t="shared" si="14"/>
        <v>4.6268656716417906</v>
      </c>
      <c r="AC15" s="283">
        <f t="shared" si="15"/>
        <v>5.5084745762711869</v>
      </c>
    </row>
    <row r="16" spans="1:29" x14ac:dyDescent="0.25">
      <c r="A16" s="41" t="s">
        <v>104</v>
      </c>
      <c r="B16" s="99">
        <v>1606</v>
      </c>
      <c r="C16" s="35">
        <v>1676</v>
      </c>
      <c r="D16" s="36">
        <f t="shared" si="2"/>
        <v>-70</v>
      </c>
      <c r="E16" s="112">
        <f t="shared" si="3"/>
        <v>-4.1766109785202864E-2</v>
      </c>
      <c r="F16" s="94">
        <f>SUM(F17:F18)</f>
        <v>181</v>
      </c>
      <c r="G16" s="135">
        <f t="shared" ref="G16" si="28">SUM(G17:G18)</f>
        <v>168</v>
      </c>
      <c r="H16" s="135">
        <f t="shared" ref="H16" si="29">SUM(H17:H18)</f>
        <v>98</v>
      </c>
      <c r="I16" s="135">
        <f t="shared" ref="I16" si="30">SUM(I17:I18)</f>
        <v>323</v>
      </c>
      <c r="J16" s="135">
        <f t="shared" ref="J16" si="31">SUM(J17:J18)</f>
        <v>483</v>
      </c>
      <c r="K16" s="231">
        <f t="shared" ref="K16" si="32">SUM(K17:K18)</f>
        <v>353</v>
      </c>
      <c r="L16" s="94">
        <f>SUM(L17:L18)</f>
        <v>193</v>
      </c>
      <c r="M16" s="135">
        <f t="shared" ref="M16" si="33">SUM(M17:M18)</f>
        <v>192</v>
      </c>
      <c r="N16" s="135">
        <f t="shared" ref="N16" si="34">SUM(N17:N18)</f>
        <v>130</v>
      </c>
      <c r="O16" s="135">
        <f t="shared" ref="O16" si="35">SUM(O17:O18)</f>
        <v>364</v>
      </c>
      <c r="P16" s="135">
        <f t="shared" ref="P16" si="36">SUM(P17:P18)</f>
        <v>530</v>
      </c>
      <c r="Q16" s="231">
        <f t="shared" ref="Q16" si="37">SUM(Q17:Q18)</f>
        <v>267</v>
      </c>
      <c r="R16" s="129">
        <f t="shared" si="4"/>
        <v>-12</v>
      </c>
      <c r="S16" s="135">
        <f t="shared" si="5"/>
        <v>-24</v>
      </c>
      <c r="T16" s="135">
        <f t="shared" si="6"/>
        <v>-32</v>
      </c>
      <c r="U16" s="135">
        <f t="shared" si="7"/>
        <v>-41</v>
      </c>
      <c r="V16" s="135">
        <f t="shared" si="8"/>
        <v>-47</v>
      </c>
      <c r="W16" s="231">
        <f t="shared" si="9"/>
        <v>86</v>
      </c>
      <c r="X16" s="254">
        <f t="shared" si="10"/>
        <v>-6.2176165803108807E-2</v>
      </c>
      <c r="Y16" s="284">
        <f t="shared" si="11"/>
        <v>-0.125</v>
      </c>
      <c r="Z16" s="284">
        <f t="shared" si="12"/>
        <v>-0.24615384615384617</v>
      </c>
      <c r="AA16" s="284">
        <f t="shared" si="13"/>
        <v>-0.11263736263736264</v>
      </c>
      <c r="AB16" s="284">
        <f t="shared" si="14"/>
        <v>-8.8679245283018862E-2</v>
      </c>
      <c r="AC16" s="285">
        <f t="shared" si="15"/>
        <v>0.32209737827715357</v>
      </c>
    </row>
    <row r="17" spans="1:29" x14ac:dyDescent="0.25">
      <c r="A17" s="9" t="s">
        <v>105</v>
      </c>
      <c r="B17" s="95">
        <v>270</v>
      </c>
      <c r="C17" s="16">
        <v>267</v>
      </c>
      <c r="D17" s="17">
        <f t="shared" si="2"/>
        <v>3</v>
      </c>
      <c r="E17" s="110">
        <f t="shared" si="3"/>
        <v>1.1235955056179775E-2</v>
      </c>
      <c r="F17" s="218">
        <v>45</v>
      </c>
      <c r="G17" s="132">
        <v>22</v>
      </c>
      <c r="H17" s="132">
        <v>27</v>
      </c>
      <c r="I17" s="132">
        <v>65</v>
      </c>
      <c r="J17" s="132">
        <v>69</v>
      </c>
      <c r="K17" s="232">
        <v>42</v>
      </c>
      <c r="L17" s="218">
        <v>41</v>
      </c>
      <c r="M17" s="132">
        <v>23</v>
      </c>
      <c r="N17" s="132">
        <v>30</v>
      </c>
      <c r="O17" s="132">
        <v>74</v>
      </c>
      <c r="P17" s="132">
        <v>63</v>
      </c>
      <c r="Q17" s="232">
        <v>36</v>
      </c>
      <c r="R17" s="218">
        <f t="shared" si="4"/>
        <v>4</v>
      </c>
      <c r="S17" s="132">
        <f t="shared" si="5"/>
        <v>-1</v>
      </c>
      <c r="T17" s="132">
        <f t="shared" si="6"/>
        <v>-3</v>
      </c>
      <c r="U17" s="132">
        <f t="shared" si="7"/>
        <v>-9</v>
      </c>
      <c r="V17" s="132">
        <f t="shared" si="8"/>
        <v>6</v>
      </c>
      <c r="W17" s="232">
        <f t="shared" si="9"/>
        <v>6</v>
      </c>
      <c r="X17" s="257">
        <f t="shared" si="10"/>
        <v>9.7560975609756101E-2</v>
      </c>
      <c r="Y17" s="286">
        <f t="shared" si="11"/>
        <v>-4.3478260869565216E-2</v>
      </c>
      <c r="Z17" s="286">
        <f t="shared" si="12"/>
        <v>-0.1</v>
      </c>
      <c r="AA17" s="286">
        <f t="shared" si="13"/>
        <v>-0.12162162162162163</v>
      </c>
      <c r="AB17" s="286">
        <f t="shared" si="14"/>
        <v>9.5238095238095233E-2</v>
      </c>
      <c r="AC17" s="287">
        <f t="shared" si="15"/>
        <v>0.16666666666666666</v>
      </c>
    </row>
    <row r="18" spans="1:29" x14ac:dyDescent="0.25">
      <c r="A18" s="10" t="s">
        <v>106</v>
      </c>
      <c r="B18" s="92">
        <f>B16-B17</f>
        <v>1336</v>
      </c>
      <c r="C18" s="18">
        <f>C16-C17</f>
        <v>1409</v>
      </c>
      <c r="D18" s="19">
        <f t="shared" si="2"/>
        <v>-73</v>
      </c>
      <c r="E18" s="111">
        <f t="shared" si="3"/>
        <v>-5.1809794180269694E-2</v>
      </c>
      <c r="F18" s="219">
        <v>136</v>
      </c>
      <c r="G18" s="133">
        <v>146</v>
      </c>
      <c r="H18" s="133">
        <v>71</v>
      </c>
      <c r="I18" s="133">
        <v>258</v>
      </c>
      <c r="J18" s="133">
        <v>414</v>
      </c>
      <c r="K18" s="157">
        <v>311</v>
      </c>
      <c r="L18" s="219">
        <v>152</v>
      </c>
      <c r="M18" s="133">
        <v>169</v>
      </c>
      <c r="N18" s="133">
        <v>100</v>
      </c>
      <c r="O18" s="133">
        <v>290</v>
      </c>
      <c r="P18" s="133">
        <v>467</v>
      </c>
      <c r="Q18" s="157">
        <v>231</v>
      </c>
      <c r="R18" s="219">
        <f t="shared" si="4"/>
        <v>-16</v>
      </c>
      <c r="S18" s="133">
        <f t="shared" si="5"/>
        <v>-23</v>
      </c>
      <c r="T18" s="133">
        <f t="shared" si="6"/>
        <v>-29</v>
      </c>
      <c r="U18" s="133">
        <f t="shared" si="7"/>
        <v>-32</v>
      </c>
      <c r="V18" s="133">
        <f t="shared" si="8"/>
        <v>-53</v>
      </c>
      <c r="W18" s="157">
        <f t="shared" si="9"/>
        <v>80</v>
      </c>
      <c r="X18" s="260">
        <f t="shared" si="10"/>
        <v>-0.10526315789473684</v>
      </c>
      <c r="Y18" s="288">
        <f t="shared" si="11"/>
        <v>-0.13609467455621302</v>
      </c>
      <c r="Z18" s="288">
        <f t="shared" si="12"/>
        <v>-0.28999999999999998</v>
      </c>
      <c r="AA18" s="288">
        <f t="shared" si="13"/>
        <v>-0.1103448275862069</v>
      </c>
      <c r="AB18" s="288">
        <f t="shared" si="14"/>
        <v>-0.11349036402569593</v>
      </c>
      <c r="AC18" s="289">
        <f t="shared" si="15"/>
        <v>0.34632034632034631</v>
      </c>
    </row>
    <row r="19" spans="1:29" x14ac:dyDescent="0.25">
      <c r="A19" s="4" t="s">
        <v>36</v>
      </c>
      <c r="B19" s="94">
        <v>16114</v>
      </c>
      <c r="C19" s="14">
        <v>15553</v>
      </c>
      <c r="D19" s="15">
        <f t="shared" si="2"/>
        <v>561</v>
      </c>
      <c r="E19" s="109">
        <f t="shared" si="3"/>
        <v>3.6070211534752136E-2</v>
      </c>
      <c r="F19" s="94">
        <f>SUM(F20:F21)</f>
        <v>1839</v>
      </c>
      <c r="G19" s="135">
        <f t="shared" ref="G19" si="38">SUM(G20:G21)</f>
        <v>1812</v>
      </c>
      <c r="H19" s="135">
        <f t="shared" ref="H19" si="39">SUM(H20:H21)</f>
        <v>1173</v>
      </c>
      <c r="I19" s="135">
        <f t="shared" ref="I19" si="40">SUM(I20:I21)</f>
        <v>3518</v>
      </c>
      <c r="J19" s="135">
        <f t="shared" ref="J19" si="41">SUM(J20:J21)</f>
        <v>4391</v>
      </c>
      <c r="K19" s="231">
        <f t="shared" ref="K19" si="42">SUM(K20:K21)</f>
        <v>3381</v>
      </c>
      <c r="L19" s="94">
        <f>SUM(L20:L21)</f>
        <v>1867</v>
      </c>
      <c r="M19" s="135">
        <f t="shared" ref="M19" si="43">SUM(M20:M21)</f>
        <v>1907</v>
      </c>
      <c r="N19" s="135">
        <f t="shared" ref="N19" si="44">SUM(N20:N21)</f>
        <v>1051</v>
      </c>
      <c r="O19" s="135">
        <f t="shared" ref="O19" si="45">SUM(O20:O21)</f>
        <v>3460</v>
      </c>
      <c r="P19" s="135">
        <f t="shared" ref="P19" si="46">SUM(P20:P21)</f>
        <v>4821</v>
      </c>
      <c r="Q19" s="231">
        <f t="shared" ref="Q19" si="47">SUM(Q20:Q21)</f>
        <v>2447</v>
      </c>
      <c r="R19" s="94">
        <f t="shared" si="4"/>
        <v>-28</v>
      </c>
      <c r="S19" s="135">
        <f t="shared" si="5"/>
        <v>-95</v>
      </c>
      <c r="T19" s="135">
        <f t="shared" si="6"/>
        <v>122</v>
      </c>
      <c r="U19" s="135">
        <f t="shared" si="7"/>
        <v>58</v>
      </c>
      <c r="V19" s="135">
        <f t="shared" si="8"/>
        <v>-430</v>
      </c>
      <c r="W19" s="231">
        <f t="shared" si="9"/>
        <v>934</v>
      </c>
      <c r="X19" s="263">
        <f t="shared" si="10"/>
        <v>-1.4997321906802356E-2</v>
      </c>
      <c r="Y19" s="284">
        <f t="shared" si="11"/>
        <v>-4.981646565285789E-2</v>
      </c>
      <c r="Z19" s="284">
        <f t="shared" si="12"/>
        <v>0.11607992388201713</v>
      </c>
      <c r="AA19" s="284">
        <f t="shared" si="13"/>
        <v>1.6763005780346819E-2</v>
      </c>
      <c r="AB19" s="284">
        <f t="shared" si="14"/>
        <v>-8.9193113461937354E-2</v>
      </c>
      <c r="AC19" s="285">
        <f t="shared" si="15"/>
        <v>0.38169186759297097</v>
      </c>
    </row>
    <row r="20" spans="1:29" x14ac:dyDescent="0.25">
      <c r="A20" s="9" t="s">
        <v>107</v>
      </c>
      <c r="B20" s="95">
        <v>10274</v>
      </c>
      <c r="C20" s="16">
        <v>9689</v>
      </c>
      <c r="D20" s="17">
        <f t="shared" si="2"/>
        <v>585</v>
      </c>
      <c r="E20" s="110">
        <f t="shared" si="3"/>
        <v>6.0377747961605943E-2</v>
      </c>
      <c r="F20" s="218">
        <v>1225</v>
      </c>
      <c r="G20" s="132">
        <v>1193</v>
      </c>
      <c r="H20" s="132">
        <v>799</v>
      </c>
      <c r="I20" s="132">
        <v>2356</v>
      </c>
      <c r="J20" s="132">
        <v>2733</v>
      </c>
      <c r="K20" s="232">
        <v>1968</v>
      </c>
      <c r="L20" s="218">
        <v>1239</v>
      </c>
      <c r="M20" s="132">
        <v>1275</v>
      </c>
      <c r="N20" s="132">
        <v>677</v>
      </c>
      <c r="O20" s="132">
        <v>2338</v>
      </c>
      <c r="P20" s="132">
        <v>2707</v>
      </c>
      <c r="Q20" s="232">
        <v>1453</v>
      </c>
      <c r="R20" s="218">
        <f t="shared" si="4"/>
        <v>-14</v>
      </c>
      <c r="S20" s="132">
        <f t="shared" si="5"/>
        <v>-82</v>
      </c>
      <c r="T20" s="132">
        <f t="shared" si="6"/>
        <v>122</v>
      </c>
      <c r="U20" s="132">
        <f t="shared" si="7"/>
        <v>18</v>
      </c>
      <c r="V20" s="132">
        <f t="shared" si="8"/>
        <v>26</v>
      </c>
      <c r="W20" s="232">
        <f t="shared" si="9"/>
        <v>515</v>
      </c>
      <c r="X20" s="257">
        <f t="shared" si="10"/>
        <v>-1.1299435028248588E-2</v>
      </c>
      <c r="Y20" s="286">
        <f t="shared" si="11"/>
        <v>-6.431372549019608E-2</v>
      </c>
      <c r="Z20" s="286">
        <f t="shared" si="12"/>
        <v>0.18020679468242246</v>
      </c>
      <c r="AA20" s="286">
        <f t="shared" si="13"/>
        <v>7.6988879384088963E-3</v>
      </c>
      <c r="AB20" s="286">
        <f t="shared" si="14"/>
        <v>9.6047284817140748E-3</v>
      </c>
      <c r="AC20" s="287">
        <f t="shared" si="15"/>
        <v>0.35443909153475567</v>
      </c>
    </row>
    <row r="21" spans="1:29" x14ac:dyDescent="0.25">
      <c r="A21" s="10" t="s">
        <v>38</v>
      </c>
      <c r="B21" s="92">
        <f>B19-B20</f>
        <v>5840</v>
      </c>
      <c r="C21" s="18">
        <f>C19-C20</f>
        <v>5864</v>
      </c>
      <c r="D21" s="19">
        <f t="shared" si="2"/>
        <v>-24</v>
      </c>
      <c r="E21" s="111">
        <f t="shared" si="3"/>
        <v>-4.0927694406548429E-3</v>
      </c>
      <c r="F21" s="219">
        <v>614</v>
      </c>
      <c r="G21" s="133">
        <v>619</v>
      </c>
      <c r="H21" s="133">
        <v>374</v>
      </c>
      <c r="I21" s="133">
        <v>1162</v>
      </c>
      <c r="J21" s="133">
        <v>1658</v>
      </c>
      <c r="K21" s="157">
        <v>1413</v>
      </c>
      <c r="L21" s="219">
        <v>628</v>
      </c>
      <c r="M21" s="133">
        <v>632</v>
      </c>
      <c r="N21" s="133">
        <v>374</v>
      </c>
      <c r="O21" s="133">
        <v>1122</v>
      </c>
      <c r="P21" s="133">
        <v>2114</v>
      </c>
      <c r="Q21" s="157">
        <v>994</v>
      </c>
      <c r="R21" s="219">
        <f t="shared" si="4"/>
        <v>-14</v>
      </c>
      <c r="S21" s="133">
        <f t="shared" si="5"/>
        <v>-13</v>
      </c>
      <c r="T21" s="133">
        <f t="shared" si="6"/>
        <v>0</v>
      </c>
      <c r="U21" s="133">
        <f t="shared" si="7"/>
        <v>40</v>
      </c>
      <c r="V21" s="133">
        <f t="shared" si="8"/>
        <v>-456</v>
      </c>
      <c r="W21" s="157">
        <f t="shared" si="9"/>
        <v>419</v>
      </c>
      <c r="X21" s="260">
        <f t="shared" si="10"/>
        <v>-2.2292993630573247E-2</v>
      </c>
      <c r="Y21" s="288">
        <f t="shared" si="11"/>
        <v>-2.0569620253164556E-2</v>
      </c>
      <c r="Z21" s="288">
        <f t="shared" si="12"/>
        <v>0</v>
      </c>
      <c r="AA21" s="288">
        <f t="shared" si="13"/>
        <v>3.5650623885918005E-2</v>
      </c>
      <c r="AB21" s="288">
        <f t="shared" si="14"/>
        <v>-0.21570482497634816</v>
      </c>
      <c r="AC21" s="289">
        <f t="shared" si="15"/>
        <v>0.4215291750503018</v>
      </c>
    </row>
    <row r="22" spans="1:29" x14ac:dyDescent="0.25">
      <c r="A22" s="4" t="s">
        <v>108</v>
      </c>
      <c r="B22" s="94">
        <v>6395</v>
      </c>
      <c r="C22" s="14">
        <v>6449</v>
      </c>
      <c r="D22" s="15">
        <f t="shared" si="2"/>
        <v>-54</v>
      </c>
      <c r="E22" s="109">
        <f t="shared" si="3"/>
        <v>-8.3733912234454956E-3</v>
      </c>
      <c r="F22" s="94">
        <f>SUM(F23:F25)</f>
        <v>799</v>
      </c>
      <c r="G22" s="135">
        <f t="shared" ref="G22:K22" si="48">SUM(G23:G25)</f>
        <v>752</v>
      </c>
      <c r="H22" s="135">
        <f t="shared" si="48"/>
        <v>481</v>
      </c>
      <c r="I22" s="135">
        <f t="shared" si="48"/>
        <v>1463</v>
      </c>
      <c r="J22" s="135">
        <f t="shared" si="48"/>
        <v>1696</v>
      </c>
      <c r="K22" s="231">
        <f t="shared" si="48"/>
        <v>1204</v>
      </c>
      <c r="L22" s="94">
        <f>SUM(L23:L25)</f>
        <v>886</v>
      </c>
      <c r="M22" s="135">
        <f t="shared" ref="M22:Q22" si="49">SUM(M23:M25)</f>
        <v>751</v>
      </c>
      <c r="N22" s="135">
        <f t="shared" si="49"/>
        <v>504</v>
      </c>
      <c r="O22" s="135">
        <f t="shared" si="49"/>
        <v>1559</v>
      </c>
      <c r="P22" s="135">
        <f t="shared" si="49"/>
        <v>1696</v>
      </c>
      <c r="Q22" s="231">
        <f t="shared" si="49"/>
        <v>1053</v>
      </c>
      <c r="R22" s="94">
        <f t="shared" si="4"/>
        <v>-87</v>
      </c>
      <c r="S22" s="135">
        <f t="shared" si="5"/>
        <v>1</v>
      </c>
      <c r="T22" s="135">
        <f t="shared" si="6"/>
        <v>-23</v>
      </c>
      <c r="U22" s="135">
        <f t="shared" si="7"/>
        <v>-96</v>
      </c>
      <c r="V22" s="135">
        <f t="shared" si="8"/>
        <v>0</v>
      </c>
      <c r="W22" s="231">
        <f t="shared" si="9"/>
        <v>151</v>
      </c>
      <c r="X22" s="263">
        <f t="shared" si="10"/>
        <v>-9.8194130925507897E-2</v>
      </c>
      <c r="Y22" s="284">
        <f t="shared" si="11"/>
        <v>1.3315579227696406E-3</v>
      </c>
      <c r="Z22" s="284">
        <f t="shared" si="12"/>
        <v>-4.5634920634920632E-2</v>
      </c>
      <c r="AA22" s="284">
        <f t="shared" si="13"/>
        <v>-6.1577934573444515E-2</v>
      </c>
      <c r="AB22" s="284">
        <f t="shared" si="14"/>
        <v>0</v>
      </c>
      <c r="AC22" s="285">
        <f t="shared" si="15"/>
        <v>0.14339981006647673</v>
      </c>
    </row>
    <row r="23" spans="1:29" x14ac:dyDescent="0.25">
      <c r="A23" s="9" t="s">
        <v>7</v>
      </c>
      <c r="B23" s="95">
        <v>1046</v>
      </c>
      <c r="C23" s="16">
        <v>1077</v>
      </c>
      <c r="D23" s="17">
        <f t="shared" si="2"/>
        <v>-31</v>
      </c>
      <c r="E23" s="110">
        <f t="shared" si="3"/>
        <v>-2.8783658310120707E-2</v>
      </c>
      <c r="F23" s="218">
        <v>126</v>
      </c>
      <c r="G23" s="132">
        <v>123</v>
      </c>
      <c r="H23" s="132">
        <v>82</v>
      </c>
      <c r="I23" s="132">
        <v>271</v>
      </c>
      <c r="J23" s="132">
        <v>283</v>
      </c>
      <c r="K23" s="232">
        <v>161</v>
      </c>
      <c r="L23" s="218">
        <v>146</v>
      </c>
      <c r="M23" s="132">
        <v>160</v>
      </c>
      <c r="N23" s="132">
        <v>100</v>
      </c>
      <c r="O23" s="132">
        <v>274</v>
      </c>
      <c r="P23" s="132">
        <v>253</v>
      </c>
      <c r="Q23" s="232">
        <v>144</v>
      </c>
      <c r="R23" s="218">
        <f t="shared" si="4"/>
        <v>-20</v>
      </c>
      <c r="S23" s="132">
        <f t="shared" si="5"/>
        <v>-37</v>
      </c>
      <c r="T23" s="132">
        <f t="shared" si="6"/>
        <v>-18</v>
      </c>
      <c r="U23" s="132">
        <f t="shared" si="7"/>
        <v>-3</v>
      </c>
      <c r="V23" s="132">
        <f t="shared" si="8"/>
        <v>30</v>
      </c>
      <c r="W23" s="232">
        <f t="shared" si="9"/>
        <v>17</v>
      </c>
      <c r="X23" s="257">
        <f t="shared" si="10"/>
        <v>-0.13698630136986301</v>
      </c>
      <c r="Y23" s="286">
        <f t="shared" si="11"/>
        <v>-0.23125000000000001</v>
      </c>
      <c r="Z23" s="286">
        <f t="shared" si="12"/>
        <v>-0.18</v>
      </c>
      <c r="AA23" s="286">
        <f t="shared" si="13"/>
        <v>-1.0948905109489052E-2</v>
      </c>
      <c r="AB23" s="286">
        <f t="shared" si="14"/>
        <v>0.11857707509881422</v>
      </c>
      <c r="AC23" s="287">
        <f t="shared" si="15"/>
        <v>0.11805555555555555</v>
      </c>
    </row>
    <row r="24" spans="1:29" x14ac:dyDescent="0.25">
      <c r="A24" s="9" t="s">
        <v>109</v>
      </c>
      <c r="B24" s="95">
        <v>2548</v>
      </c>
      <c r="C24" s="16">
        <v>2584</v>
      </c>
      <c r="D24" s="17">
        <f t="shared" si="2"/>
        <v>-36</v>
      </c>
      <c r="E24" s="110">
        <f t="shared" si="3"/>
        <v>-1.393188854489164E-2</v>
      </c>
      <c r="F24" s="218">
        <v>321</v>
      </c>
      <c r="G24" s="132">
        <v>284</v>
      </c>
      <c r="H24" s="132">
        <v>202</v>
      </c>
      <c r="I24" s="132">
        <v>612</v>
      </c>
      <c r="J24" s="132">
        <v>617</v>
      </c>
      <c r="K24" s="232">
        <v>512</v>
      </c>
      <c r="L24" s="218">
        <v>356</v>
      </c>
      <c r="M24" s="132">
        <v>287</v>
      </c>
      <c r="N24" s="132">
        <v>202</v>
      </c>
      <c r="O24" s="132">
        <v>647</v>
      </c>
      <c r="P24" s="132">
        <v>604</v>
      </c>
      <c r="Q24" s="232">
        <v>488</v>
      </c>
      <c r="R24" s="218">
        <f t="shared" si="4"/>
        <v>-35</v>
      </c>
      <c r="S24" s="132">
        <f t="shared" si="5"/>
        <v>-3</v>
      </c>
      <c r="T24" s="132">
        <f t="shared" si="6"/>
        <v>0</v>
      </c>
      <c r="U24" s="132">
        <f t="shared" si="7"/>
        <v>-35</v>
      </c>
      <c r="V24" s="132">
        <f t="shared" si="8"/>
        <v>13</v>
      </c>
      <c r="W24" s="232">
        <f t="shared" si="9"/>
        <v>24</v>
      </c>
      <c r="X24" s="257">
        <f t="shared" si="10"/>
        <v>-9.8314606741573038E-2</v>
      </c>
      <c r="Y24" s="286">
        <f t="shared" si="11"/>
        <v>-1.0452961672473868E-2</v>
      </c>
      <c r="Z24" s="286">
        <f t="shared" si="12"/>
        <v>0</v>
      </c>
      <c r="AA24" s="286">
        <f t="shared" si="13"/>
        <v>-5.4095826893353939E-2</v>
      </c>
      <c r="AB24" s="286">
        <f t="shared" si="14"/>
        <v>2.1523178807947019E-2</v>
      </c>
      <c r="AC24" s="287">
        <f t="shared" si="15"/>
        <v>4.9180327868852458E-2</v>
      </c>
    </row>
    <row r="25" spans="1:29" x14ac:dyDescent="0.25">
      <c r="A25" s="10" t="s">
        <v>110</v>
      </c>
      <c r="B25" s="92">
        <f>B22-(B23+B24)</f>
        <v>2801</v>
      </c>
      <c r="C25" s="18">
        <f>C22-(C23+C24)</f>
        <v>2788</v>
      </c>
      <c r="D25" s="19">
        <f t="shared" si="2"/>
        <v>13</v>
      </c>
      <c r="E25" s="111">
        <f t="shared" si="3"/>
        <v>4.6628407460545191E-3</v>
      </c>
      <c r="F25" s="219">
        <v>352</v>
      </c>
      <c r="G25" s="133">
        <v>345</v>
      </c>
      <c r="H25" s="133">
        <v>197</v>
      </c>
      <c r="I25" s="133">
        <v>580</v>
      </c>
      <c r="J25" s="133">
        <v>796</v>
      </c>
      <c r="K25" s="157">
        <v>531</v>
      </c>
      <c r="L25" s="219">
        <v>384</v>
      </c>
      <c r="M25" s="133">
        <v>304</v>
      </c>
      <c r="N25" s="133">
        <v>202</v>
      </c>
      <c r="O25" s="133">
        <v>638</v>
      </c>
      <c r="P25" s="133">
        <v>839</v>
      </c>
      <c r="Q25" s="157">
        <v>421</v>
      </c>
      <c r="R25" s="219">
        <f t="shared" si="4"/>
        <v>-32</v>
      </c>
      <c r="S25" s="133">
        <f t="shared" si="5"/>
        <v>41</v>
      </c>
      <c r="T25" s="133">
        <f t="shared" si="6"/>
        <v>-5</v>
      </c>
      <c r="U25" s="133">
        <f t="shared" si="7"/>
        <v>-58</v>
      </c>
      <c r="V25" s="133">
        <f t="shared" si="8"/>
        <v>-43</v>
      </c>
      <c r="W25" s="157">
        <f t="shared" si="9"/>
        <v>110</v>
      </c>
      <c r="X25" s="260">
        <f t="shared" si="10"/>
        <v>-8.3333333333333329E-2</v>
      </c>
      <c r="Y25" s="288">
        <f t="shared" si="11"/>
        <v>0.13486842105263158</v>
      </c>
      <c r="Z25" s="288">
        <f t="shared" si="12"/>
        <v>-2.4752475247524754E-2</v>
      </c>
      <c r="AA25" s="288">
        <f t="shared" si="13"/>
        <v>-9.0909090909090912E-2</v>
      </c>
      <c r="AB25" s="288">
        <f t="shared" si="14"/>
        <v>-5.1251489868891539E-2</v>
      </c>
      <c r="AC25" s="289">
        <f t="shared" si="15"/>
        <v>0.26128266033254155</v>
      </c>
    </row>
    <row r="26" spans="1:29" x14ac:dyDescent="0.25">
      <c r="A26" s="4" t="s">
        <v>111</v>
      </c>
      <c r="B26" s="94">
        <v>3516</v>
      </c>
      <c r="C26" s="14">
        <v>3399</v>
      </c>
      <c r="D26" s="15">
        <f t="shared" si="2"/>
        <v>117</v>
      </c>
      <c r="E26" s="109">
        <f t="shared" si="3"/>
        <v>3.442188879082083E-2</v>
      </c>
      <c r="F26" s="94">
        <f>SUM(F27:F28)</f>
        <v>447</v>
      </c>
      <c r="G26" s="135">
        <f t="shared" ref="G26" si="50">SUM(G27:G28)</f>
        <v>420</v>
      </c>
      <c r="H26" s="135">
        <f t="shared" ref="H26" si="51">SUM(H27:H28)</f>
        <v>249</v>
      </c>
      <c r="I26" s="135">
        <f t="shared" ref="I26" si="52">SUM(I27:I28)</f>
        <v>730</v>
      </c>
      <c r="J26" s="135">
        <f t="shared" ref="J26" si="53">SUM(J27:J28)</f>
        <v>970</v>
      </c>
      <c r="K26" s="231">
        <f t="shared" ref="K26" si="54">SUM(K27:K28)</f>
        <v>700</v>
      </c>
      <c r="L26" s="94">
        <f>SUM(L27:L28)</f>
        <v>446</v>
      </c>
      <c r="M26" s="135">
        <f t="shared" ref="M26" si="55">SUM(M27:M28)</f>
        <v>389</v>
      </c>
      <c r="N26" s="135">
        <f t="shared" ref="N26" si="56">SUM(N27:N28)</f>
        <v>263</v>
      </c>
      <c r="O26" s="135">
        <f t="shared" ref="O26" si="57">SUM(O27:O28)</f>
        <v>751</v>
      </c>
      <c r="P26" s="135">
        <f t="shared" ref="P26" si="58">SUM(P27:P28)</f>
        <v>1019</v>
      </c>
      <c r="Q26" s="231">
        <f t="shared" ref="Q26" si="59">SUM(Q27:Q28)</f>
        <v>531</v>
      </c>
      <c r="R26" s="94">
        <f t="shared" si="4"/>
        <v>1</v>
      </c>
      <c r="S26" s="135">
        <f t="shared" si="5"/>
        <v>31</v>
      </c>
      <c r="T26" s="135">
        <f t="shared" si="6"/>
        <v>-14</v>
      </c>
      <c r="U26" s="135">
        <f t="shared" si="7"/>
        <v>-21</v>
      </c>
      <c r="V26" s="135">
        <f t="shared" si="8"/>
        <v>-49</v>
      </c>
      <c r="W26" s="231">
        <f t="shared" si="9"/>
        <v>169</v>
      </c>
      <c r="X26" s="263">
        <f t="shared" si="10"/>
        <v>2.242152466367713E-3</v>
      </c>
      <c r="Y26" s="284">
        <f t="shared" si="11"/>
        <v>7.9691516709511565E-2</v>
      </c>
      <c r="Z26" s="284">
        <f t="shared" si="12"/>
        <v>-5.3231939163498096E-2</v>
      </c>
      <c r="AA26" s="284">
        <f t="shared" si="13"/>
        <v>-2.7962716378162451E-2</v>
      </c>
      <c r="AB26" s="284">
        <f t="shared" si="14"/>
        <v>-4.8086359175662417E-2</v>
      </c>
      <c r="AC26" s="285">
        <f t="shared" si="15"/>
        <v>0.31826741996233521</v>
      </c>
    </row>
    <row r="27" spans="1:29" x14ac:dyDescent="0.25">
      <c r="A27" s="9" t="s">
        <v>112</v>
      </c>
      <c r="B27" s="95">
        <v>1241</v>
      </c>
      <c r="C27" s="16">
        <v>1200</v>
      </c>
      <c r="D27" s="17">
        <f t="shared" si="2"/>
        <v>41</v>
      </c>
      <c r="E27" s="110">
        <f t="shared" si="3"/>
        <v>3.4166666666666665E-2</v>
      </c>
      <c r="F27" s="218">
        <v>163</v>
      </c>
      <c r="G27" s="132">
        <v>148</v>
      </c>
      <c r="H27" s="132">
        <v>106</v>
      </c>
      <c r="I27" s="132">
        <v>305</v>
      </c>
      <c r="J27" s="132">
        <v>319</v>
      </c>
      <c r="K27" s="232">
        <v>200</v>
      </c>
      <c r="L27" s="218">
        <v>166</v>
      </c>
      <c r="M27" s="132">
        <v>166</v>
      </c>
      <c r="N27" s="132">
        <v>107</v>
      </c>
      <c r="O27" s="132">
        <v>312</v>
      </c>
      <c r="P27" s="132">
        <v>280</v>
      </c>
      <c r="Q27" s="232">
        <v>169</v>
      </c>
      <c r="R27" s="218">
        <f t="shared" si="4"/>
        <v>-3</v>
      </c>
      <c r="S27" s="132">
        <f t="shared" si="5"/>
        <v>-18</v>
      </c>
      <c r="T27" s="132">
        <f t="shared" si="6"/>
        <v>-1</v>
      </c>
      <c r="U27" s="132">
        <f t="shared" si="7"/>
        <v>-7</v>
      </c>
      <c r="V27" s="132">
        <f t="shared" si="8"/>
        <v>39</v>
      </c>
      <c r="W27" s="232">
        <f t="shared" si="9"/>
        <v>31</v>
      </c>
      <c r="X27" s="257">
        <f t="shared" si="10"/>
        <v>-1.8072289156626505E-2</v>
      </c>
      <c r="Y27" s="286">
        <f t="shared" si="11"/>
        <v>-0.10843373493975904</v>
      </c>
      <c r="Z27" s="286">
        <f t="shared" si="12"/>
        <v>-9.3457943925233638E-3</v>
      </c>
      <c r="AA27" s="286">
        <f t="shared" si="13"/>
        <v>-2.2435897435897436E-2</v>
      </c>
      <c r="AB27" s="286">
        <f t="shared" si="14"/>
        <v>0.13928571428571429</v>
      </c>
      <c r="AC27" s="287">
        <f t="shared" si="15"/>
        <v>0.18343195266272189</v>
      </c>
    </row>
    <row r="28" spans="1:29" x14ac:dyDescent="0.25">
      <c r="A28" s="10" t="s">
        <v>113</v>
      </c>
      <c r="B28" s="92">
        <f>B26-B27</f>
        <v>2275</v>
      </c>
      <c r="C28" s="18">
        <f>C26-C27</f>
        <v>2199</v>
      </c>
      <c r="D28" s="19">
        <f t="shared" si="2"/>
        <v>76</v>
      </c>
      <c r="E28" s="111">
        <f t="shared" si="3"/>
        <v>3.456116416552979E-2</v>
      </c>
      <c r="F28" s="219">
        <v>284</v>
      </c>
      <c r="G28" s="133">
        <v>272</v>
      </c>
      <c r="H28" s="133">
        <v>143</v>
      </c>
      <c r="I28" s="133">
        <v>425</v>
      </c>
      <c r="J28" s="133">
        <v>651</v>
      </c>
      <c r="K28" s="157">
        <v>500</v>
      </c>
      <c r="L28" s="219">
        <v>280</v>
      </c>
      <c r="M28" s="133">
        <v>223</v>
      </c>
      <c r="N28" s="133">
        <v>156</v>
      </c>
      <c r="O28" s="133">
        <v>439</v>
      </c>
      <c r="P28" s="133">
        <v>739</v>
      </c>
      <c r="Q28" s="157">
        <v>362</v>
      </c>
      <c r="R28" s="219">
        <f t="shared" si="4"/>
        <v>4</v>
      </c>
      <c r="S28" s="133">
        <f t="shared" si="5"/>
        <v>49</v>
      </c>
      <c r="T28" s="133">
        <f t="shared" si="6"/>
        <v>-13</v>
      </c>
      <c r="U28" s="133">
        <f t="shared" si="7"/>
        <v>-14</v>
      </c>
      <c r="V28" s="133">
        <f t="shared" si="8"/>
        <v>-88</v>
      </c>
      <c r="W28" s="157">
        <f t="shared" si="9"/>
        <v>138</v>
      </c>
      <c r="X28" s="260">
        <f t="shared" si="10"/>
        <v>1.4285714285714285E-2</v>
      </c>
      <c r="Y28" s="288">
        <f t="shared" si="11"/>
        <v>0.21973094170403587</v>
      </c>
      <c r="Z28" s="288">
        <f t="shared" si="12"/>
        <v>-8.3333333333333329E-2</v>
      </c>
      <c r="AA28" s="288">
        <f t="shared" si="13"/>
        <v>-3.1890660592255128E-2</v>
      </c>
      <c r="AB28" s="288">
        <f t="shared" si="14"/>
        <v>-0.11907983761840325</v>
      </c>
      <c r="AC28" s="289">
        <f t="shared" si="15"/>
        <v>0.38121546961325969</v>
      </c>
    </row>
    <row r="29" spans="1:29" x14ac:dyDescent="0.25">
      <c r="A29" s="5" t="s">
        <v>114</v>
      </c>
      <c r="B29" s="97">
        <v>20354</v>
      </c>
      <c r="C29" s="20">
        <v>20522</v>
      </c>
      <c r="D29" s="21">
        <f t="shared" si="2"/>
        <v>-168</v>
      </c>
      <c r="E29" s="108">
        <f t="shared" si="3"/>
        <v>-8.1863366143650716E-3</v>
      </c>
      <c r="F29" s="97">
        <v>2645</v>
      </c>
      <c r="G29" s="136">
        <v>2169</v>
      </c>
      <c r="H29" s="136">
        <v>1707</v>
      </c>
      <c r="I29" s="136">
        <v>4973</v>
      </c>
      <c r="J29" s="136">
        <v>5234</v>
      </c>
      <c r="K29" s="230">
        <v>3626</v>
      </c>
      <c r="L29" s="97">
        <v>2848</v>
      </c>
      <c r="M29" s="136">
        <v>2249</v>
      </c>
      <c r="N29" s="136">
        <v>1782</v>
      </c>
      <c r="O29" s="136">
        <v>5261</v>
      </c>
      <c r="P29" s="136">
        <v>5366</v>
      </c>
      <c r="Q29" s="230">
        <v>3016</v>
      </c>
      <c r="R29" s="97">
        <f t="shared" si="4"/>
        <v>-203</v>
      </c>
      <c r="S29" s="136">
        <f t="shared" si="5"/>
        <v>-80</v>
      </c>
      <c r="T29" s="136">
        <f t="shared" si="6"/>
        <v>-75</v>
      </c>
      <c r="U29" s="136">
        <f t="shared" si="7"/>
        <v>-288</v>
      </c>
      <c r="V29" s="136">
        <f t="shared" si="8"/>
        <v>-132</v>
      </c>
      <c r="W29" s="230">
        <f t="shared" si="9"/>
        <v>610</v>
      </c>
      <c r="X29" s="264">
        <f t="shared" si="10"/>
        <v>-7.127808988764045E-2</v>
      </c>
      <c r="Y29" s="282">
        <f t="shared" si="11"/>
        <v>-3.5571365051133834E-2</v>
      </c>
      <c r="Z29" s="282">
        <f t="shared" si="12"/>
        <v>-4.208754208754209E-2</v>
      </c>
      <c r="AA29" s="282">
        <f t="shared" si="13"/>
        <v>-5.4742444402204903E-2</v>
      </c>
      <c r="AB29" s="282">
        <f t="shared" si="14"/>
        <v>-2.4599329109206113E-2</v>
      </c>
      <c r="AC29" s="283">
        <f t="shared" si="15"/>
        <v>0.20225464190981432</v>
      </c>
    </row>
    <row r="30" spans="1:29" x14ac:dyDescent="0.25">
      <c r="A30" s="5" t="s">
        <v>115</v>
      </c>
      <c r="B30" s="97">
        <v>2144</v>
      </c>
      <c r="C30" s="20">
        <v>1948</v>
      </c>
      <c r="D30" s="21">
        <f t="shared" si="2"/>
        <v>196</v>
      </c>
      <c r="E30" s="108">
        <f t="shared" si="3"/>
        <v>0.10061601642710473</v>
      </c>
      <c r="F30" s="97">
        <v>257</v>
      </c>
      <c r="G30" s="136">
        <v>223</v>
      </c>
      <c r="H30" s="136">
        <v>132</v>
      </c>
      <c r="I30" s="136">
        <v>443</v>
      </c>
      <c r="J30" s="136">
        <v>657</v>
      </c>
      <c r="K30" s="230">
        <v>432</v>
      </c>
      <c r="L30" s="97">
        <v>176</v>
      </c>
      <c r="M30" s="136">
        <v>213</v>
      </c>
      <c r="N30" s="136">
        <v>135</v>
      </c>
      <c r="O30" s="136">
        <v>434</v>
      </c>
      <c r="P30" s="136">
        <v>694</v>
      </c>
      <c r="Q30" s="230">
        <v>296</v>
      </c>
      <c r="R30" s="97">
        <f t="shared" si="4"/>
        <v>81</v>
      </c>
      <c r="S30" s="136">
        <f t="shared" si="5"/>
        <v>10</v>
      </c>
      <c r="T30" s="136">
        <f t="shared" si="6"/>
        <v>-3</v>
      </c>
      <c r="U30" s="136">
        <f t="shared" si="7"/>
        <v>9</v>
      </c>
      <c r="V30" s="136">
        <f t="shared" si="8"/>
        <v>-37</v>
      </c>
      <c r="W30" s="230">
        <f t="shared" si="9"/>
        <v>136</v>
      </c>
      <c r="X30" s="264">
        <f t="shared" si="10"/>
        <v>0.46022727272727271</v>
      </c>
      <c r="Y30" s="282">
        <f t="shared" si="11"/>
        <v>4.6948356807511735E-2</v>
      </c>
      <c r="Z30" s="282">
        <f t="shared" si="12"/>
        <v>-2.2222222222222223E-2</v>
      </c>
      <c r="AA30" s="282">
        <f t="shared" si="13"/>
        <v>2.0737327188940093E-2</v>
      </c>
      <c r="AB30" s="282">
        <f t="shared" si="14"/>
        <v>-5.3314121037463975E-2</v>
      </c>
      <c r="AC30" s="283">
        <f t="shared" si="15"/>
        <v>0.45945945945945948</v>
      </c>
    </row>
    <row r="31" spans="1:29" x14ac:dyDescent="0.25">
      <c r="A31" s="145" t="s">
        <v>116</v>
      </c>
      <c r="B31" s="61">
        <v>2439</v>
      </c>
      <c r="C31" s="142">
        <v>2090</v>
      </c>
      <c r="D31" s="143">
        <f t="shared" si="2"/>
        <v>349</v>
      </c>
      <c r="E31" s="147">
        <f t="shared" si="3"/>
        <v>0.16698564593301435</v>
      </c>
      <c r="F31" s="94">
        <f>SUM(F32:F33)</f>
        <v>294</v>
      </c>
      <c r="G31" s="135">
        <f t="shared" ref="G31" si="60">SUM(G32:G33)</f>
        <v>270</v>
      </c>
      <c r="H31" s="135">
        <f t="shared" ref="H31" si="61">SUM(H32:H33)</f>
        <v>162</v>
      </c>
      <c r="I31" s="135">
        <f t="shared" ref="I31" si="62">SUM(I32:I33)</f>
        <v>528</v>
      </c>
      <c r="J31" s="135">
        <f t="shared" ref="J31" si="63">SUM(J32:J33)</f>
        <v>673</v>
      </c>
      <c r="K31" s="231">
        <f t="shared" ref="K31" si="64">SUM(K32:K33)</f>
        <v>512</v>
      </c>
      <c r="L31" s="94">
        <f>SUM(L32:L33)</f>
        <v>221</v>
      </c>
      <c r="M31" s="135">
        <f t="shared" ref="M31" si="65">SUM(M32:M33)</f>
        <v>227</v>
      </c>
      <c r="N31" s="135">
        <f t="shared" ref="N31" si="66">SUM(N32:N33)</f>
        <v>131</v>
      </c>
      <c r="O31" s="135">
        <f t="shared" ref="O31" si="67">SUM(O32:O33)</f>
        <v>441</v>
      </c>
      <c r="P31" s="135">
        <f t="shared" ref="P31" si="68">SUM(P32:P33)</f>
        <v>713</v>
      </c>
      <c r="Q31" s="231">
        <f t="shared" ref="Q31" si="69">SUM(Q32:Q33)</f>
        <v>357</v>
      </c>
      <c r="R31" s="48">
        <f t="shared" si="4"/>
        <v>73</v>
      </c>
      <c r="S31" s="165">
        <f t="shared" si="5"/>
        <v>43</v>
      </c>
      <c r="T31" s="135">
        <f t="shared" si="6"/>
        <v>31</v>
      </c>
      <c r="U31" s="165">
        <f t="shared" si="7"/>
        <v>87</v>
      </c>
      <c r="V31" s="135">
        <f t="shared" si="8"/>
        <v>-40</v>
      </c>
      <c r="W31" s="237">
        <f t="shared" si="9"/>
        <v>155</v>
      </c>
      <c r="X31" s="294">
        <f t="shared" si="10"/>
        <v>0.33031674208144796</v>
      </c>
      <c r="Y31" s="284">
        <f t="shared" si="11"/>
        <v>0.1894273127753304</v>
      </c>
      <c r="Z31" s="284">
        <f t="shared" si="12"/>
        <v>0.23664122137404581</v>
      </c>
      <c r="AA31" s="284">
        <f t="shared" si="13"/>
        <v>0.19727891156462585</v>
      </c>
      <c r="AB31" s="284">
        <f t="shared" si="14"/>
        <v>-5.6100981767180924E-2</v>
      </c>
      <c r="AC31" s="144">
        <f t="shared" si="15"/>
        <v>0.43417366946778713</v>
      </c>
    </row>
    <row r="32" spans="1:29" x14ac:dyDescent="0.25">
      <c r="A32" s="30" t="s">
        <v>186</v>
      </c>
      <c r="B32" s="347">
        <v>474</v>
      </c>
      <c r="C32" s="50">
        <v>98</v>
      </c>
      <c r="D32" s="51">
        <f t="shared" si="2"/>
        <v>376</v>
      </c>
      <c r="E32" s="287" t="s">
        <v>188</v>
      </c>
      <c r="F32" s="129">
        <v>79</v>
      </c>
      <c r="G32" s="132">
        <v>45</v>
      </c>
      <c r="H32" s="132">
        <v>30</v>
      </c>
      <c r="I32" s="155">
        <v>126</v>
      </c>
      <c r="J32" s="155">
        <v>120</v>
      </c>
      <c r="K32" s="231">
        <v>74</v>
      </c>
      <c r="L32" s="50">
        <v>15</v>
      </c>
      <c r="M32" s="132">
        <v>9</v>
      </c>
      <c r="N32" s="132">
        <v>7</v>
      </c>
      <c r="O32" s="155">
        <v>36</v>
      </c>
      <c r="P32" s="132">
        <v>22</v>
      </c>
      <c r="Q32" s="232">
        <v>9</v>
      </c>
      <c r="R32" s="129">
        <f t="shared" si="4"/>
        <v>64</v>
      </c>
      <c r="S32" s="155">
        <f t="shared" si="5"/>
        <v>36</v>
      </c>
      <c r="T32" s="132">
        <f t="shared" si="6"/>
        <v>23</v>
      </c>
      <c r="U32" s="155">
        <f t="shared" si="7"/>
        <v>90</v>
      </c>
      <c r="V32" s="132">
        <f t="shared" si="8"/>
        <v>98</v>
      </c>
      <c r="W32" s="231">
        <f t="shared" si="9"/>
        <v>65</v>
      </c>
      <c r="X32" s="346">
        <f t="shared" si="10"/>
        <v>4.2666666666666666</v>
      </c>
      <c r="Y32" s="286">
        <f t="shared" si="11"/>
        <v>4</v>
      </c>
      <c r="Z32" s="286">
        <f t="shared" si="12"/>
        <v>3.2857142857142856</v>
      </c>
      <c r="AA32" s="286">
        <f t="shared" si="13"/>
        <v>2.5</v>
      </c>
      <c r="AB32" s="286">
        <f t="shared" si="14"/>
        <v>4.4545454545454541</v>
      </c>
      <c r="AC32" s="285">
        <f t="shared" si="15"/>
        <v>7.2222222222222223</v>
      </c>
    </row>
    <row r="33" spans="1:29" x14ac:dyDescent="0.25">
      <c r="A33" s="10" t="s">
        <v>187</v>
      </c>
      <c r="B33" s="148">
        <f>B31-B32</f>
        <v>1965</v>
      </c>
      <c r="C33" s="52">
        <f>C31-C32</f>
        <v>1992</v>
      </c>
      <c r="D33" s="53">
        <f>B33-C33</f>
        <v>-27</v>
      </c>
      <c r="E33" s="149">
        <f>D33/C33</f>
        <v>-1.355421686746988E-2</v>
      </c>
      <c r="F33" s="148">
        <v>215</v>
      </c>
      <c r="G33" s="156">
        <v>225</v>
      </c>
      <c r="H33" s="156">
        <v>132</v>
      </c>
      <c r="I33" s="156">
        <v>402</v>
      </c>
      <c r="J33" s="156">
        <v>553</v>
      </c>
      <c r="K33" s="157">
        <v>438</v>
      </c>
      <c r="L33" s="148">
        <v>206</v>
      </c>
      <c r="M33" s="156">
        <v>218</v>
      </c>
      <c r="N33" s="156">
        <v>124</v>
      </c>
      <c r="O33" s="156">
        <v>405</v>
      </c>
      <c r="P33" s="156">
        <v>691</v>
      </c>
      <c r="Q33" s="157">
        <v>348</v>
      </c>
      <c r="R33" s="148">
        <f t="shared" si="4"/>
        <v>9</v>
      </c>
      <c r="S33" s="156">
        <f t="shared" si="5"/>
        <v>7</v>
      </c>
      <c r="T33" s="156">
        <f t="shared" si="6"/>
        <v>8</v>
      </c>
      <c r="U33" s="156">
        <f t="shared" si="7"/>
        <v>-3</v>
      </c>
      <c r="V33" s="156">
        <f t="shared" si="8"/>
        <v>-138</v>
      </c>
      <c r="W33" s="157">
        <f t="shared" si="9"/>
        <v>90</v>
      </c>
      <c r="X33" s="293">
        <f t="shared" si="10"/>
        <v>4.3689320388349516E-2</v>
      </c>
      <c r="Y33" s="290">
        <f t="shared" si="11"/>
        <v>3.2110091743119268E-2</v>
      </c>
      <c r="Z33" s="290">
        <f t="shared" si="12"/>
        <v>6.4516129032258063E-2</v>
      </c>
      <c r="AA33" s="290">
        <f t="shared" si="13"/>
        <v>-7.4074074074074077E-3</v>
      </c>
      <c r="AB33" s="290">
        <f t="shared" si="14"/>
        <v>-0.19971056439942114</v>
      </c>
      <c r="AC33" s="289">
        <f t="shared" si="15"/>
        <v>0.25862068965517243</v>
      </c>
    </row>
    <row r="34" spans="1:29" x14ac:dyDescent="0.25">
      <c r="A34" s="145" t="s">
        <v>121</v>
      </c>
      <c r="B34" s="146">
        <v>37</v>
      </c>
      <c r="C34" s="142">
        <v>24</v>
      </c>
      <c r="D34" s="143">
        <v>13</v>
      </c>
      <c r="E34" s="147">
        <f t="shared" si="3"/>
        <v>0.54166666666666663</v>
      </c>
      <c r="F34" s="146">
        <v>3</v>
      </c>
      <c r="G34" s="136">
        <v>4</v>
      </c>
      <c r="H34" s="136">
        <v>5</v>
      </c>
      <c r="I34" s="136">
        <v>11</v>
      </c>
      <c r="J34" s="136">
        <v>5</v>
      </c>
      <c r="K34" s="230">
        <v>9</v>
      </c>
      <c r="L34" s="146">
        <v>1</v>
      </c>
      <c r="M34" s="136">
        <v>0</v>
      </c>
      <c r="N34" s="136">
        <v>1</v>
      </c>
      <c r="O34" s="136">
        <v>4</v>
      </c>
      <c r="P34" s="136">
        <v>9</v>
      </c>
      <c r="Q34" s="230">
        <v>9</v>
      </c>
      <c r="R34" s="146">
        <f t="shared" si="4"/>
        <v>2</v>
      </c>
      <c r="S34" s="136">
        <f t="shared" si="5"/>
        <v>4</v>
      </c>
      <c r="T34" s="136">
        <f t="shared" si="6"/>
        <v>4</v>
      </c>
      <c r="U34" s="136">
        <f t="shared" si="7"/>
        <v>7</v>
      </c>
      <c r="V34" s="136">
        <f t="shared" si="8"/>
        <v>-4</v>
      </c>
      <c r="W34" s="230">
        <f t="shared" si="9"/>
        <v>0</v>
      </c>
      <c r="X34" s="294">
        <f t="shared" si="10"/>
        <v>2</v>
      </c>
      <c r="Y34" s="352" t="s">
        <v>242</v>
      </c>
      <c r="Z34" s="282">
        <f t="shared" si="12"/>
        <v>4</v>
      </c>
      <c r="AA34" s="282">
        <f t="shared" si="13"/>
        <v>1.75</v>
      </c>
      <c r="AB34" s="282">
        <f t="shared" si="14"/>
        <v>-0.44444444444444442</v>
      </c>
      <c r="AC34" s="283">
        <f t="shared" si="15"/>
        <v>0</v>
      </c>
    </row>
    <row r="35" spans="1:29" x14ac:dyDescent="0.25">
      <c r="A35" s="4" t="s">
        <v>117</v>
      </c>
      <c r="B35" s="94">
        <v>9569</v>
      </c>
      <c r="C35" s="14">
        <v>9871</v>
      </c>
      <c r="D35" s="15">
        <f t="shared" si="2"/>
        <v>-302</v>
      </c>
      <c r="E35" s="109">
        <f t="shared" si="3"/>
        <v>-3.0594671259244251E-2</v>
      </c>
      <c r="F35" s="94">
        <f>SUM(F36:F40)</f>
        <v>1059</v>
      </c>
      <c r="G35" s="135">
        <f t="shared" ref="G35:K35" si="70">SUM(G36:G40)</f>
        <v>952</v>
      </c>
      <c r="H35" s="135">
        <f t="shared" si="70"/>
        <v>672</v>
      </c>
      <c r="I35" s="135">
        <f t="shared" si="70"/>
        <v>2022</v>
      </c>
      <c r="J35" s="135">
        <f t="shared" si="70"/>
        <v>2715</v>
      </c>
      <c r="K35" s="231">
        <f t="shared" si="70"/>
        <v>2149</v>
      </c>
      <c r="L35" s="94">
        <f>SUM(L36:L40)</f>
        <v>1165</v>
      </c>
      <c r="M35" s="135">
        <f t="shared" ref="M35" si="71">SUM(M36:M40)</f>
        <v>1113</v>
      </c>
      <c r="N35" s="135">
        <f t="shared" ref="N35" si="72">SUM(N36:N40)</f>
        <v>750</v>
      </c>
      <c r="O35" s="135">
        <f t="shared" ref="O35" si="73">SUM(O36:O40)</f>
        <v>2187</v>
      </c>
      <c r="P35" s="135">
        <f t="shared" ref="P35" si="74">SUM(P36:P40)</f>
        <v>2959</v>
      </c>
      <c r="Q35" s="231">
        <f t="shared" ref="Q35" si="75">SUM(Q36:Q40)</f>
        <v>1697</v>
      </c>
      <c r="R35" s="94">
        <f t="shared" si="4"/>
        <v>-106</v>
      </c>
      <c r="S35" s="135">
        <f t="shared" si="5"/>
        <v>-161</v>
      </c>
      <c r="T35" s="135">
        <f t="shared" si="6"/>
        <v>-78</v>
      </c>
      <c r="U35" s="135">
        <f t="shared" si="7"/>
        <v>-165</v>
      </c>
      <c r="V35" s="135">
        <f t="shared" si="8"/>
        <v>-244</v>
      </c>
      <c r="W35" s="231">
        <f t="shared" si="9"/>
        <v>452</v>
      </c>
      <c r="X35" s="263">
        <f t="shared" si="10"/>
        <v>-9.0987124463519309E-2</v>
      </c>
      <c r="Y35" s="284">
        <f t="shared" si="11"/>
        <v>-0.14465408805031446</v>
      </c>
      <c r="Z35" s="284">
        <f t="shared" si="12"/>
        <v>-0.104</v>
      </c>
      <c r="AA35" s="284">
        <f t="shared" si="13"/>
        <v>-7.5445816186556922E-2</v>
      </c>
      <c r="AB35" s="284">
        <f t="shared" si="14"/>
        <v>-8.2460290638729297E-2</v>
      </c>
      <c r="AC35" s="285">
        <f t="shared" si="15"/>
        <v>0.26635238656452564</v>
      </c>
    </row>
    <row r="36" spans="1:29" x14ac:dyDescent="0.25">
      <c r="A36" s="9" t="s">
        <v>118</v>
      </c>
      <c r="B36" s="95">
        <v>398</v>
      </c>
      <c r="C36" s="16">
        <v>474</v>
      </c>
      <c r="D36" s="17">
        <f t="shared" si="2"/>
        <v>-76</v>
      </c>
      <c r="E36" s="110">
        <f t="shared" si="3"/>
        <v>-0.16033755274261605</v>
      </c>
      <c r="F36" s="218">
        <v>36</v>
      </c>
      <c r="G36" s="132">
        <v>47</v>
      </c>
      <c r="H36" s="132">
        <v>35</v>
      </c>
      <c r="I36" s="132">
        <v>85</v>
      </c>
      <c r="J36" s="132">
        <v>122</v>
      </c>
      <c r="K36" s="232">
        <v>73</v>
      </c>
      <c r="L36" s="218">
        <v>65</v>
      </c>
      <c r="M36" s="132">
        <v>46</v>
      </c>
      <c r="N36" s="132">
        <v>51</v>
      </c>
      <c r="O36" s="132">
        <v>114</v>
      </c>
      <c r="P36" s="132">
        <v>137</v>
      </c>
      <c r="Q36" s="232">
        <v>61</v>
      </c>
      <c r="R36" s="218">
        <f t="shared" si="4"/>
        <v>-29</v>
      </c>
      <c r="S36" s="132">
        <f t="shared" si="5"/>
        <v>1</v>
      </c>
      <c r="T36" s="132">
        <f t="shared" si="6"/>
        <v>-16</v>
      </c>
      <c r="U36" s="132">
        <f t="shared" si="7"/>
        <v>-29</v>
      </c>
      <c r="V36" s="132">
        <f t="shared" si="8"/>
        <v>-15</v>
      </c>
      <c r="W36" s="232">
        <f t="shared" si="9"/>
        <v>12</v>
      </c>
      <c r="X36" s="257">
        <f t="shared" si="10"/>
        <v>-0.44615384615384618</v>
      </c>
      <c r="Y36" s="286">
        <f t="shared" si="11"/>
        <v>2.1739130434782608E-2</v>
      </c>
      <c r="Z36" s="286">
        <f t="shared" si="12"/>
        <v>-0.31372549019607843</v>
      </c>
      <c r="AA36" s="286">
        <f t="shared" si="13"/>
        <v>-0.25438596491228072</v>
      </c>
      <c r="AB36" s="286">
        <f t="shared" si="14"/>
        <v>-0.10948905109489052</v>
      </c>
      <c r="AC36" s="287">
        <f t="shared" si="15"/>
        <v>0.19672131147540983</v>
      </c>
    </row>
    <row r="37" spans="1:29" x14ac:dyDescent="0.25">
      <c r="A37" s="9" t="s">
        <v>119</v>
      </c>
      <c r="B37" s="95">
        <v>175</v>
      </c>
      <c r="C37" s="16">
        <v>208</v>
      </c>
      <c r="D37" s="17">
        <f t="shared" si="2"/>
        <v>-33</v>
      </c>
      <c r="E37" s="110">
        <f t="shared" si="3"/>
        <v>-0.15865384615384615</v>
      </c>
      <c r="F37" s="218">
        <v>13</v>
      </c>
      <c r="G37" s="132">
        <v>23</v>
      </c>
      <c r="H37" s="132">
        <v>17</v>
      </c>
      <c r="I37" s="132">
        <v>48</v>
      </c>
      <c r="J37" s="132">
        <v>46</v>
      </c>
      <c r="K37" s="232">
        <v>28</v>
      </c>
      <c r="L37" s="218">
        <v>32</v>
      </c>
      <c r="M37" s="132">
        <v>28</v>
      </c>
      <c r="N37" s="132">
        <v>16</v>
      </c>
      <c r="O37" s="132">
        <v>47</v>
      </c>
      <c r="P37" s="132">
        <v>70</v>
      </c>
      <c r="Q37" s="232">
        <v>15</v>
      </c>
      <c r="R37" s="218">
        <f t="shared" si="4"/>
        <v>-19</v>
      </c>
      <c r="S37" s="132">
        <f t="shared" si="5"/>
        <v>-5</v>
      </c>
      <c r="T37" s="132">
        <f t="shared" si="6"/>
        <v>1</v>
      </c>
      <c r="U37" s="132">
        <f t="shared" si="7"/>
        <v>1</v>
      </c>
      <c r="V37" s="132">
        <f t="shared" si="8"/>
        <v>-24</v>
      </c>
      <c r="W37" s="232">
        <f t="shared" si="9"/>
        <v>13</v>
      </c>
      <c r="X37" s="257">
        <f t="shared" si="10"/>
        <v>-0.59375</v>
      </c>
      <c r="Y37" s="286">
        <f t="shared" si="11"/>
        <v>-0.17857142857142858</v>
      </c>
      <c r="Z37" s="286">
        <f t="shared" si="12"/>
        <v>6.25E-2</v>
      </c>
      <c r="AA37" s="286">
        <f t="shared" si="13"/>
        <v>2.1276595744680851E-2</v>
      </c>
      <c r="AB37" s="286">
        <f t="shared" si="14"/>
        <v>-0.34285714285714286</v>
      </c>
      <c r="AC37" s="287">
        <f t="shared" si="15"/>
        <v>0.8666666666666667</v>
      </c>
    </row>
    <row r="38" spans="1:29" x14ac:dyDescent="0.25">
      <c r="A38" s="9" t="s">
        <v>120</v>
      </c>
      <c r="B38" s="95">
        <v>225</v>
      </c>
      <c r="C38" s="16">
        <v>288</v>
      </c>
      <c r="D38" s="17">
        <f t="shared" si="2"/>
        <v>-63</v>
      </c>
      <c r="E38" s="110">
        <f t="shared" si="3"/>
        <v>-0.21875</v>
      </c>
      <c r="F38" s="218">
        <v>30</v>
      </c>
      <c r="G38" s="132">
        <v>29</v>
      </c>
      <c r="H38" s="132">
        <v>14</v>
      </c>
      <c r="I38" s="132">
        <v>43</v>
      </c>
      <c r="J38" s="132">
        <v>71</v>
      </c>
      <c r="K38" s="232">
        <v>38</v>
      </c>
      <c r="L38" s="218">
        <v>42</v>
      </c>
      <c r="M38" s="132">
        <v>32</v>
      </c>
      <c r="N38" s="132">
        <v>30</v>
      </c>
      <c r="O38" s="132">
        <v>73</v>
      </c>
      <c r="P38" s="132">
        <v>76</v>
      </c>
      <c r="Q38" s="232">
        <v>35</v>
      </c>
      <c r="R38" s="218">
        <f t="shared" si="4"/>
        <v>-12</v>
      </c>
      <c r="S38" s="132">
        <f t="shared" si="5"/>
        <v>-3</v>
      </c>
      <c r="T38" s="132">
        <f t="shared" si="6"/>
        <v>-16</v>
      </c>
      <c r="U38" s="132">
        <f t="shared" si="7"/>
        <v>-30</v>
      </c>
      <c r="V38" s="132">
        <f t="shared" si="8"/>
        <v>-5</v>
      </c>
      <c r="W38" s="232">
        <f t="shared" si="9"/>
        <v>3</v>
      </c>
      <c r="X38" s="257">
        <f t="shared" si="10"/>
        <v>-0.2857142857142857</v>
      </c>
      <c r="Y38" s="286">
        <f t="shared" si="11"/>
        <v>-9.375E-2</v>
      </c>
      <c r="Z38" s="286">
        <f t="shared" si="12"/>
        <v>-0.53333333333333333</v>
      </c>
      <c r="AA38" s="286">
        <f t="shared" si="13"/>
        <v>-0.41095890410958902</v>
      </c>
      <c r="AB38" s="286">
        <f t="shared" si="14"/>
        <v>-6.5789473684210523E-2</v>
      </c>
      <c r="AC38" s="287">
        <f t="shared" si="15"/>
        <v>8.5714285714285715E-2</v>
      </c>
    </row>
    <row r="39" spans="1:29" x14ac:dyDescent="0.25">
      <c r="A39" s="9" t="s">
        <v>122</v>
      </c>
      <c r="B39" s="95">
        <v>4697</v>
      </c>
      <c r="C39" s="16">
        <v>4630</v>
      </c>
      <c r="D39" s="17">
        <f t="shared" si="2"/>
        <v>67</v>
      </c>
      <c r="E39" s="110">
        <f t="shared" si="3"/>
        <v>1.4470842332613391E-2</v>
      </c>
      <c r="F39" s="218">
        <v>572</v>
      </c>
      <c r="G39" s="132">
        <v>516</v>
      </c>
      <c r="H39" s="132">
        <v>394</v>
      </c>
      <c r="I39" s="132">
        <v>1093</v>
      </c>
      <c r="J39" s="132">
        <v>1168</v>
      </c>
      <c r="K39" s="232">
        <v>954</v>
      </c>
      <c r="L39" s="218">
        <v>617</v>
      </c>
      <c r="M39" s="132">
        <v>548</v>
      </c>
      <c r="N39" s="132">
        <v>362</v>
      </c>
      <c r="O39" s="132">
        <v>1144</v>
      </c>
      <c r="P39" s="132">
        <v>1196</v>
      </c>
      <c r="Q39" s="232">
        <v>763</v>
      </c>
      <c r="R39" s="218">
        <f t="shared" si="4"/>
        <v>-45</v>
      </c>
      <c r="S39" s="132">
        <f t="shared" si="5"/>
        <v>-32</v>
      </c>
      <c r="T39" s="132">
        <f t="shared" si="6"/>
        <v>32</v>
      </c>
      <c r="U39" s="132">
        <f t="shared" si="7"/>
        <v>-51</v>
      </c>
      <c r="V39" s="132">
        <f t="shared" si="8"/>
        <v>-28</v>
      </c>
      <c r="W39" s="232">
        <f t="shared" si="9"/>
        <v>191</v>
      </c>
      <c r="X39" s="257">
        <f t="shared" si="10"/>
        <v>-7.2933549432739053E-2</v>
      </c>
      <c r="Y39" s="286">
        <f t="shared" si="11"/>
        <v>-5.8394160583941604E-2</v>
      </c>
      <c r="Z39" s="286">
        <f t="shared" si="12"/>
        <v>8.8397790055248615E-2</v>
      </c>
      <c r="AA39" s="286">
        <f t="shared" si="13"/>
        <v>-4.4580419580419584E-2</v>
      </c>
      <c r="AB39" s="286">
        <f t="shared" si="14"/>
        <v>-2.3411371237458192E-2</v>
      </c>
      <c r="AC39" s="287">
        <f t="shared" si="15"/>
        <v>0.25032765399737877</v>
      </c>
    </row>
    <row r="40" spans="1:29" x14ac:dyDescent="0.25">
      <c r="A40" s="10" t="s">
        <v>123</v>
      </c>
      <c r="B40" s="92">
        <f>B35-(B36+B37+B38+B39)</f>
        <v>4074</v>
      </c>
      <c r="C40" s="18">
        <f>C35-(C36+C37+C38+C39)</f>
        <v>4271</v>
      </c>
      <c r="D40" s="19">
        <f t="shared" si="2"/>
        <v>-197</v>
      </c>
      <c r="E40" s="111">
        <f t="shared" si="3"/>
        <v>-4.612502926715055E-2</v>
      </c>
      <c r="F40" s="219">
        <v>408</v>
      </c>
      <c r="G40" s="133">
        <v>337</v>
      </c>
      <c r="H40" s="133">
        <v>212</v>
      </c>
      <c r="I40" s="133">
        <v>753</v>
      </c>
      <c r="J40" s="133">
        <v>1308</v>
      </c>
      <c r="K40" s="157">
        <v>1056</v>
      </c>
      <c r="L40" s="219">
        <v>409</v>
      </c>
      <c r="M40" s="133">
        <v>459</v>
      </c>
      <c r="N40" s="133">
        <v>291</v>
      </c>
      <c r="O40" s="133">
        <v>809</v>
      </c>
      <c r="P40" s="133">
        <v>1480</v>
      </c>
      <c r="Q40" s="157">
        <v>823</v>
      </c>
      <c r="R40" s="219">
        <f t="shared" si="4"/>
        <v>-1</v>
      </c>
      <c r="S40" s="133">
        <f t="shared" si="5"/>
        <v>-122</v>
      </c>
      <c r="T40" s="133">
        <f t="shared" si="6"/>
        <v>-79</v>
      </c>
      <c r="U40" s="133">
        <f t="shared" si="7"/>
        <v>-56</v>
      </c>
      <c r="V40" s="133">
        <f t="shared" si="8"/>
        <v>-172</v>
      </c>
      <c r="W40" s="157">
        <f t="shared" si="9"/>
        <v>233</v>
      </c>
      <c r="X40" s="260">
        <f t="shared" si="10"/>
        <v>-2.4449877750611247E-3</v>
      </c>
      <c r="Y40" s="288">
        <f t="shared" si="11"/>
        <v>-0.26579520697167758</v>
      </c>
      <c r="Z40" s="288">
        <f t="shared" si="12"/>
        <v>-0.27147766323024053</v>
      </c>
      <c r="AA40" s="288">
        <f t="shared" si="13"/>
        <v>-6.9221260815822E-2</v>
      </c>
      <c r="AB40" s="288">
        <f t="shared" si="14"/>
        <v>-0.11621621621621622</v>
      </c>
      <c r="AC40" s="289">
        <f t="shared" si="15"/>
        <v>0.28311057108140947</v>
      </c>
    </row>
    <row r="41" spans="1:29" ht="15.75" thickBot="1" x14ac:dyDescent="0.3">
      <c r="A41" s="11" t="s">
        <v>56</v>
      </c>
      <c r="B41" s="100">
        <v>1503</v>
      </c>
      <c r="C41" s="22">
        <v>1576</v>
      </c>
      <c r="D41" s="23">
        <f t="shared" si="2"/>
        <v>-73</v>
      </c>
      <c r="E41" s="113">
        <f t="shared" si="3"/>
        <v>-4.6319796954314721E-2</v>
      </c>
      <c r="F41" s="100">
        <v>128</v>
      </c>
      <c r="G41" s="137">
        <v>133</v>
      </c>
      <c r="H41" s="137">
        <v>100</v>
      </c>
      <c r="I41" s="137">
        <v>237</v>
      </c>
      <c r="J41" s="137">
        <v>462</v>
      </c>
      <c r="K41" s="234">
        <v>443</v>
      </c>
      <c r="L41" s="100">
        <v>145</v>
      </c>
      <c r="M41" s="137">
        <v>144</v>
      </c>
      <c r="N41" s="137">
        <v>84</v>
      </c>
      <c r="O41" s="137">
        <v>299</v>
      </c>
      <c r="P41" s="137">
        <v>601</v>
      </c>
      <c r="Q41" s="234">
        <v>303</v>
      </c>
      <c r="R41" s="100">
        <f t="shared" si="4"/>
        <v>-17</v>
      </c>
      <c r="S41" s="137">
        <f t="shared" si="5"/>
        <v>-11</v>
      </c>
      <c r="T41" s="137">
        <f t="shared" si="6"/>
        <v>16</v>
      </c>
      <c r="U41" s="137">
        <f t="shared" si="7"/>
        <v>-62</v>
      </c>
      <c r="V41" s="137">
        <f t="shared" si="8"/>
        <v>-139</v>
      </c>
      <c r="W41" s="234">
        <f t="shared" si="9"/>
        <v>140</v>
      </c>
      <c r="X41" s="267">
        <f t="shared" si="10"/>
        <v>-0.11724137931034483</v>
      </c>
      <c r="Y41" s="295">
        <f t="shared" si="11"/>
        <v>-7.6388888888888895E-2</v>
      </c>
      <c r="Z41" s="295">
        <f t="shared" si="12"/>
        <v>0.19047619047619047</v>
      </c>
      <c r="AA41" s="295">
        <f t="shared" si="13"/>
        <v>-0.20735785953177258</v>
      </c>
      <c r="AB41" s="295">
        <f t="shared" si="14"/>
        <v>-0.23128119800332778</v>
      </c>
      <c r="AC41" s="296">
        <f t="shared" si="15"/>
        <v>0.46204620462046203</v>
      </c>
    </row>
    <row r="42" spans="1:29" x14ac:dyDescent="0.25">
      <c r="F42" s="114"/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zoomScaleNormal="100" workbookViewId="0">
      <pane xSplit="1" topLeftCell="E1" activePane="topRight" state="frozen"/>
      <selection pane="topRight" activeCell="H41" sqref="H41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124</v>
      </c>
      <c r="B1" s="1"/>
    </row>
    <row r="2" spans="1:29" x14ac:dyDescent="0.25">
      <c r="A2" s="2" t="s">
        <v>1</v>
      </c>
      <c r="B2" s="2"/>
    </row>
    <row r="3" spans="1:29" ht="15.75" thickBot="1" x14ac:dyDescent="0.3">
      <c r="I3" s="70"/>
    </row>
    <row r="4" spans="1:29" ht="15" customHeight="1" x14ac:dyDescent="0.25">
      <c r="A4" s="363" t="s">
        <v>2</v>
      </c>
      <c r="B4" s="371" t="s">
        <v>182</v>
      </c>
      <c r="C4" s="365" t="s">
        <v>3</v>
      </c>
      <c r="D4" s="367" t="s">
        <v>5</v>
      </c>
      <c r="E4" s="369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64"/>
      <c r="B5" s="372"/>
      <c r="C5" s="366"/>
      <c r="D5" s="368"/>
      <c r="E5" s="370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3" t="s">
        <v>124</v>
      </c>
      <c r="B6" s="93">
        <v>537309</v>
      </c>
      <c r="C6" s="46">
        <v>535153</v>
      </c>
      <c r="D6" s="47">
        <f>B6-C6</f>
        <v>2156</v>
      </c>
      <c r="E6" s="24">
        <f>D6/C6</f>
        <v>4.0287543936033243E-3</v>
      </c>
      <c r="F6" s="93">
        <v>62978</v>
      </c>
      <c r="G6" s="134">
        <v>53745</v>
      </c>
      <c r="H6" s="134">
        <v>50136</v>
      </c>
      <c r="I6" s="134">
        <v>134459</v>
      </c>
      <c r="J6" s="134">
        <v>136556</v>
      </c>
      <c r="K6" s="229">
        <v>99435</v>
      </c>
      <c r="L6" s="93">
        <v>67127</v>
      </c>
      <c r="M6" s="134">
        <v>56152</v>
      </c>
      <c r="N6" s="134">
        <v>51116</v>
      </c>
      <c r="O6" s="134">
        <v>132734</v>
      </c>
      <c r="P6" s="134">
        <v>146983</v>
      </c>
      <c r="Q6" s="229">
        <v>81041</v>
      </c>
      <c r="R6" s="93">
        <f>F6-L6</f>
        <v>-4149</v>
      </c>
      <c r="S6" s="134">
        <f t="shared" ref="S6:W6" si="0">G6-M6</f>
        <v>-2407</v>
      </c>
      <c r="T6" s="134">
        <f t="shared" si="0"/>
        <v>-980</v>
      </c>
      <c r="U6" s="134">
        <f t="shared" si="0"/>
        <v>1725</v>
      </c>
      <c r="V6" s="134">
        <f t="shared" si="0"/>
        <v>-10427</v>
      </c>
      <c r="W6" s="229">
        <f t="shared" si="0"/>
        <v>18394</v>
      </c>
      <c r="X6" s="251">
        <f>R6/L6</f>
        <v>-6.1808214280393882E-2</v>
      </c>
      <c r="Y6" s="270">
        <f t="shared" ref="Y6:AC6" si="1">S6/M6</f>
        <v>-4.2865792847984044E-2</v>
      </c>
      <c r="Z6" s="270">
        <f t="shared" si="1"/>
        <v>-1.9172079192425074E-2</v>
      </c>
      <c r="AA6" s="270">
        <f t="shared" si="1"/>
        <v>1.2995916645320717E-2</v>
      </c>
      <c r="AB6" s="270">
        <f t="shared" si="1"/>
        <v>-7.0940176755134948E-2</v>
      </c>
      <c r="AC6" s="281">
        <f t="shared" si="1"/>
        <v>0.2269715329277773</v>
      </c>
    </row>
    <row r="7" spans="1:29" x14ac:dyDescent="0.25">
      <c r="A7" s="4" t="s">
        <v>18</v>
      </c>
      <c r="B7" s="94">
        <v>8269</v>
      </c>
      <c r="C7" s="48">
        <v>7894</v>
      </c>
      <c r="D7" s="49">
        <f t="shared" ref="D7:D48" si="2">B7-C7</f>
        <v>375</v>
      </c>
      <c r="E7" s="25">
        <f t="shared" ref="E7:E48" si="3">D7/C7</f>
        <v>4.7504433747149737E-2</v>
      </c>
      <c r="F7" s="94">
        <f>SUM(F8:F9)</f>
        <v>840</v>
      </c>
      <c r="G7" s="135">
        <f t="shared" ref="G7:K7" si="4">SUM(G8:G9)</f>
        <v>750</v>
      </c>
      <c r="H7" s="135">
        <f t="shared" si="4"/>
        <v>474</v>
      </c>
      <c r="I7" s="135">
        <f t="shared" si="4"/>
        <v>1659</v>
      </c>
      <c r="J7" s="135">
        <f t="shared" si="4"/>
        <v>2352</v>
      </c>
      <c r="K7" s="231">
        <f t="shared" si="4"/>
        <v>2194</v>
      </c>
      <c r="L7" s="94">
        <f>SUM(L8:L9)</f>
        <v>705</v>
      </c>
      <c r="M7" s="135">
        <f t="shared" ref="M7" si="5">SUM(M8:M9)</f>
        <v>777</v>
      </c>
      <c r="N7" s="135">
        <f t="shared" ref="N7" si="6">SUM(N8:N9)</f>
        <v>463</v>
      </c>
      <c r="O7" s="135">
        <f t="shared" ref="O7" si="7">SUM(O8:O9)</f>
        <v>1483</v>
      </c>
      <c r="P7" s="135">
        <f t="shared" ref="P7" si="8">SUM(P8:P9)</f>
        <v>2842</v>
      </c>
      <c r="Q7" s="231">
        <f t="shared" ref="Q7" si="9">SUM(Q8:Q9)</f>
        <v>1624</v>
      </c>
      <c r="R7" s="94">
        <f t="shared" ref="R7:R49" si="10">F7-L7</f>
        <v>135</v>
      </c>
      <c r="S7" s="135">
        <f t="shared" ref="S7:S49" si="11">G7-M7</f>
        <v>-27</v>
      </c>
      <c r="T7" s="135">
        <f t="shared" ref="T7:T49" si="12">H7-N7</f>
        <v>11</v>
      </c>
      <c r="U7" s="135">
        <f t="shared" ref="U7:U49" si="13">I7-O7</f>
        <v>176</v>
      </c>
      <c r="V7" s="135">
        <f t="shared" ref="V7:V49" si="14">J7-P7</f>
        <v>-490</v>
      </c>
      <c r="W7" s="231">
        <f t="shared" ref="W7:W49" si="15">K7-Q7</f>
        <v>570</v>
      </c>
      <c r="X7" s="263">
        <f t="shared" ref="X7:X49" si="16">R7/L7</f>
        <v>0.19148936170212766</v>
      </c>
      <c r="Y7" s="284">
        <f t="shared" ref="Y7:Y49" si="17">S7/M7</f>
        <v>-3.4749034749034749E-2</v>
      </c>
      <c r="Z7" s="284">
        <f t="shared" ref="Z7:Z49" si="18">T7/N7</f>
        <v>2.3758099352051837E-2</v>
      </c>
      <c r="AA7" s="284">
        <f t="shared" ref="AA7:AA49" si="19">U7/O7</f>
        <v>0.11867835468644639</v>
      </c>
      <c r="AB7" s="284">
        <f t="shared" ref="AB7:AB49" si="20">V7/P7</f>
        <v>-0.17241379310344829</v>
      </c>
      <c r="AC7" s="285">
        <f t="shared" ref="AC7:AC49" si="21">W7/Q7</f>
        <v>0.35098522167487683</v>
      </c>
    </row>
    <row r="8" spans="1:29" x14ac:dyDescent="0.25">
      <c r="A8" s="9" t="s">
        <v>121</v>
      </c>
      <c r="B8" s="95">
        <v>11</v>
      </c>
      <c r="C8" s="50">
        <v>26</v>
      </c>
      <c r="D8" s="51">
        <f t="shared" si="2"/>
        <v>-15</v>
      </c>
      <c r="E8" s="77">
        <f t="shared" si="3"/>
        <v>-0.57692307692307687</v>
      </c>
      <c r="F8" s="218">
        <v>0</v>
      </c>
      <c r="G8" s="132">
        <v>0</v>
      </c>
      <c r="H8" s="132">
        <v>1</v>
      </c>
      <c r="I8" s="132">
        <v>1</v>
      </c>
      <c r="J8" s="132">
        <v>6</v>
      </c>
      <c r="K8" s="232">
        <v>3</v>
      </c>
      <c r="L8" s="218">
        <v>1</v>
      </c>
      <c r="M8" s="132">
        <v>0</v>
      </c>
      <c r="N8" s="132">
        <v>2</v>
      </c>
      <c r="O8" s="132">
        <v>4</v>
      </c>
      <c r="P8" s="132">
        <v>15</v>
      </c>
      <c r="Q8" s="232">
        <v>4</v>
      </c>
      <c r="R8" s="218">
        <f t="shared" si="10"/>
        <v>-1</v>
      </c>
      <c r="S8" s="132">
        <f t="shared" si="11"/>
        <v>0</v>
      </c>
      <c r="T8" s="132">
        <f t="shared" si="12"/>
        <v>-1</v>
      </c>
      <c r="U8" s="132">
        <f t="shared" si="13"/>
        <v>-3</v>
      </c>
      <c r="V8" s="132">
        <f t="shared" si="14"/>
        <v>-9</v>
      </c>
      <c r="W8" s="232">
        <f t="shared" si="15"/>
        <v>-1</v>
      </c>
      <c r="X8" s="257">
        <f t="shared" si="16"/>
        <v>-1</v>
      </c>
      <c r="Y8" s="350" t="s">
        <v>242</v>
      </c>
      <c r="Z8" s="286">
        <f t="shared" si="18"/>
        <v>-0.5</v>
      </c>
      <c r="AA8" s="286">
        <f t="shared" si="19"/>
        <v>-0.75</v>
      </c>
      <c r="AB8" s="286">
        <f t="shared" si="20"/>
        <v>-0.6</v>
      </c>
      <c r="AC8" s="287">
        <f t="shared" si="21"/>
        <v>-0.25</v>
      </c>
    </row>
    <row r="9" spans="1:29" x14ac:dyDescent="0.25">
      <c r="A9" s="10" t="s">
        <v>21</v>
      </c>
      <c r="B9" s="92">
        <f>B7-B8</f>
        <v>8258</v>
      </c>
      <c r="C9" s="52">
        <f>C7-C8</f>
        <v>7868</v>
      </c>
      <c r="D9" s="53">
        <f t="shared" si="2"/>
        <v>390</v>
      </c>
      <c r="E9" s="27">
        <f t="shared" si="3"/>
        <v>4.9567869852567364E-2</v>
      </c>
      <c r="F9" s="219">
        <v>840</v>
      </c>
      <c r="G9" s="133">
        <v>750</v>
      </c>
      <c r="H9" s="133">
        <v>473</v>
      </c>
      <c r="I9" s="133">
        <v>1658</v>
      </c>
      <c r="J9" s="133">
        <v>2346</v>
      </c>
      <c r="K9" s="157">
        <v>2191</v>
      </c>
      <c r="L9" s="219">
        <v>704</v>
      </c>
      <c r="M9" s="133">
        <v>777</v>
      </c>
      <c r="N9" s="133">
        <v>461</v>
      </c>
      <c r="O9" s="133">
        <v>1479</v>
      </c>
      <c r="P9" s="133">
        <v>2827</v>
      </c>
      <c r="Q9" s="157">
        <v>1620</v>
      </c>
      <c r="R9" s="219">
        <f t="shared" si="10"/>
        <v>136</v>
      </c>
      <c r="S9" s="133">
        <f t="shared" si="11"/>
        <v>-27</v>
      </c>
      <c r="T9" s="133">
        <f t="shared" si="12"/>
        <v>12</v>
      </c>
      <c r="U9" s="133">
        <f t="shared" si="13"/>
        <v>179</v>
      </c>
      <c r="V9" s="133">
        <f t="shared" si="14"/>
        <v>-481</v>
      </c>
      <c r="W9" s="157">
        <f t="shared" si="15"/>
        <v>571</v>
      </c>
      <c r="X9" s="260">
        <f t="shared" si="16"/>
        <v>0.19318181818181818</v>
      </c>
      <c r="Y9" s="288">
        <f t="shared" si="17"/>
        <v>-3.4749034749034749E-2</v>
      </c>
      <c r="Z9" s="288">
        <f t="shared" si="18"/>
        <v>2.6030368763557483E-2</v>
      </c>
      <c r="AA9" s="288">
        <f t="shared" si="19"/>
        <v>0.12102772143340094</v>
      </c>
      <c r="AB9" s="288">
        <f t="shared" si="20"/>
        <v>-0.17014503006720905</v>
      </c>
      <c r="AC9" s="289">
        <f t="shared" si="21"/>
        <v>0.35246913580246914</v>
      </c>
    </row>
    <row r="10" spans="1:29" x14ac:dyDescent="0.25">
      <c r="A10" s="4" t="s">
        <v>125</v>
      </c>
      <c r="B10" s="94">
        <v>8876</v>
      </c>
      <c r="C10" s="48">
        <v>8847</v>
      </c>
      <c r="D10" s="49">
        <f t="shared" si="2"/>
        <v>29</v>
      </c>
      <c r="E10" s="25">
        <f t="shared" si="3"/>
        <v>3.2779473267774387E-3</v>
      </c>
      <c r="F10" s="94">
        <f>SUM(F11:F14)</f>
        <v>964</v>
      </c>
      <c r="G10" s="135">
        <f t="shared" ref="G10:K10" si="22">SUM(G11:G14)</f>
        <v>863</v>
      </c>
      <c r="H10" s="135">
        <f t="shared" si="22"/>
        <v>622</v>
      </c>
      <c r="I10" s="135">
        <f t="shared" si="22"/>
        <v>1913</v>
      </c>
      <c r="J10" s="135">
        <f t="shared" si="22"/>
        <v>2307</v>
      </c>
      <c r="K10" s="231">
        <f t="shared" si="22"/>
        <v>2207</v>
      </c>
      <c r="L10" s="94">
        <f>SUM(L11:L14)</f>
        <v>967</v>
      </c>
      <c r="M10" s="135">
        <f t="shared" ref="M10:Q10" si="23">SUM(M11:M14)</f>
        <v>997</v>
      </c>
      <c r="N10" s="135">
        <f t="shared" si="23"/>
        <v>639</v>
      </c>
      <c r="O10" s="135">
        <f t="shared" si="23"/>
        <v>1954</v>
      </c>
      <c r="P10" s="135">
        <f t="shared" si="23"/>
        <v>2476</v>
      </c>
      <c r="Q10" s="231">
        <f t="shared" si="23"/>
        <v>1814</v>
      </c>
      <c r="R10" s="94">
        <f t="shared" si="10"/>
        <v>-3</v>
      </c>
      <c r="S10" s="135">
        <f t="shared" si="11"/>
        <v>-134</v>
      </c>
      <c r="T10" s="135">
        <f t="shared" si="12"/>
        <v>-17</v>
      </c>
      <c r="U10" s="135">
        <f t="shared" si="13"/>
        <v>-41</v>
      </c>
      <c r="V10" s="135">
        <f t="shared" si="14"/>
        <v>-169</v>
      </c>
      <c r="W10" s="231">
        <f t="shared" si="15"/>
        <v>393</v>
      </c>
      <c r="X10" s="263">
        <f t="shared" si="16"/>
        <v>-3.1023784901758012E-3</v>
      </c>
      <c r="Y10" s="284">
        <f t="shared" si="17"/>
        <v>-0.13440320962888666</v>
      </c>
      <c r="Z10" s="284">
        <f t="shared" si="18"/>
        <v>-2.6604068857589983E-2</v>
      </c>
      <c r="AA10" s="284">
        <f t="shared" si="19"/>
        <v>-2.0982599795291709E-2</v>
      </c>
      <c r="AB10" s="284">
        <f t="shared" si="20"/>
        <v>-6.8255250403877227E-2</v>
      </c>
      <c r="AC10" s="285">
        <f t="shared" si="21"/>
        <v>0.21664829106945976</v>
      </c>
    </row>
    <row r="11" spans="1:29" x14ac:dyDescent="0.25">
      <c r="A11" s="9" t="s">
        <v>126</v>
      </c>
      <c r="B11" s="95">
        <v>4738</v>
      </c>
      <c r="C11" s="50">
        <v>4594</v>
      </c>
      <c r="D11" s="51">
        <f t="shared" si="2"/>
        <v>144</v>
      </c>
      <c r="E11" s="77">
        <f t="shared" si="3"/>
        <v>3.134523291249456E-2</v>
      </c>
      <c r="F11" s="218">
        <v>509</v>
      </c>
      <c r="G11" s="132">
        <v>450</v>
      </c>
      <c r="H11" s="132">
        <v>323</v>
      </c>
      <c r="I11" s="132">
        <v>1056</v>
      </c>
      <c r="J11" s="132">
        <v>1074</v>
      </c>
      <c r="K11" s="232">
        <v>1326</v>
      </c>
      <c r="L11" s="218">
        <v>544</v>
      </c>
      <c r="M11" s="132">
        <v>514</v>
      </c>
      <c r="N11" s="132">
        <v>347</v>
      </c>
      <c r="O11" s="132">
        <v>1027</v>
      </c>
      <c r="P11" s="132">
        <v>1083</v>
      </c>
      <c r="Q11" s="232">
        <v>1079</v>
      </c>
      <c r="R11" s="218">
        <f t="shared" si="10"/>
        <v>-35</v>
      </c>
      <c r="S11" s="132">
        <f t="shared" si="11"/>
        <v>-64</v>
      </c>
      <c r="T11" s="132">
        <f t="shared" si="12"/>
        <v>-24</v>
      </c>
      <c r="U11" s="132">
        <f t="shared" si="13"/>
        <v>29</v>
      </c>
      <c r="V11" s="132">
        <f t="shared" si="14"/>
        <v>-9</v>
      </c>
      <c r="W11" s="232">
        <f t="shared" si="15"/>
        <v>247</v>
      </c>
      <c r="X11" s="257">
        <f t="shared" si="16"/>
        <v>-6.4338235294117641E-2</v>
      </c>
      <c r="Y11" s="286">
        <f t="shared" si="17"/>
        <v>-0.1245136186770428</v>
      </c>
      <c r="Z11" s="286">
        <f t="shared" si="18"/>
        <v>-6.9164265129683003E-2</v>
      </c>
      <c r="AA11" s="286">
        <f t="shared" si="19"/>
        <v>2.8237585199610515E-2</v>
      </c>
      <c r="AB11" s="286">
        <f t="shared" si="20"/>
        <v>-8.3102493074792248E-3</v>
      </c>
      <c r="AC11" s="287">
        <f t="shared" si="21"/>
        <v>0.2289156626506024</v>
      </c>
    </row>
    <row r="12" spans="1:29" x14ac:dyDescent="0.25">
      <c r="A12" s="9" t="s">
        <v>127</v>
      </c>
      <c r="B12" s="95">
        <v>498</v>
      </c>
      <c r="C12" s="50">
        <v>557</v>
      </c>
      <c r="D12" s="51">
        <f t="shared" si="2"/>
        <v>-59</v>
      </c>
      <c r="E12" s="77">
        <f t="shared" si="3"/>
        <v>-0.1059245960502693</v>
      </c>
      <c r="F12" s="218">
        <v>60</v>
      </c>
      <c r="G12" s="132">
        <v>46</v>
      </c>
      <c r="H12" s="132">
        <v>37</v>
      </c>
      <c r="I12" s="132">
        <v>126</v>
      </c>
      <c r="J12" s="132">
        <v>132</v>
      </c>
      <c r="K12" s="232">
        <v>97</v>
      </c>
      <c r="L12" s="218">
        <v>62</v>
      </c>
      <c r="M12" s="132">
        <v>58</v>
      </c>
      <c r="N12" s="132">
        <v>44</v>
      </c>
      <c r="O12" s="132">
        <v>156</v>
      </c>
      <c r="P12" s="132">
        <v>134</v>
      </c>
      <c r="Q12" s="232">
        <v>103</v>
      </c>
      <c r="R12" s="218">
        <f t="shared" si="10"/>
        <v>-2</v>
      </c>
      <c r="S12" s="132">
        <f t="shared" si="11"/>
        <v>-12</v>
      </c>
      <c r="T12" s="132">
        <f t="shared" si="12"/>
        <v>-7</v>
      </c>
      <c r="U12" s="132">
        <f t="shared" si="13"/>
        <v>-30</v>
      </c>
      <c r="V12" s="132">
        <f t="shared" si="14"/>
        <v>-2</v>
      </c>
      <c r="W12" s="232">
        <f t="shared" si="15"/>
        <v>-6</v>
      </c>
      <c r="X12" s="257">
        <f t="shared" si="16"/>
        <v>-3.2258064516129031E-2</v>
      </c>
      <c r="Y12" s="286">
        <f t="shared" si="17"/>
        <v>-0.20689655172413793</v>
      </c>
      <c r="Z12" s="286">
        <f t="shared" si="18"/>
        <v>-0.15909090909090909</v>
      </c>
      <c r="AA12" s="286">
        <f t="shared" si="19"/>
        <v>-0.19230769230769232</v>
      </c>
      <c r="AB12" s="286">
        <f t="shared" si="20"/>
        <v>-1.4925373134328358E-2</v>
      </c>
      <c r="AC12" s="287">
        <f t="shared" si="21"/>
        <v>-5.8252427184466021E-2</v>
      </c>
    </row>
    <row r="13" spans="1:29" x14ac:dyDescent="0.25">
      <c r="A13" s="9" t="s">
        <v>128</v>
      </c>
      <c r="B13" s="95">
        <v>65</v>
      </c>
      <c r="C13" s="50">
        <v>79</v>
      </c>
      <c r="D13" s="51">
        <f t="shared" si="2"/>
        <v>-14</v>
      </c>
      <c r="E13" s="77">
        <f t="shared" si="3"/>
        <v>-0.17721518987341772</v>
      </c>
      <c r="F13" s="218">
        <v>5</v>
      </c>
      <c r="G13" s="132">
        <v>4</v>
      </c>
      <c r="H13" s="132">
        <v>8</v>
      </c>
      <c r="I13" s="132">
        <v>18</v>
      </c>
      <c r="J13" s="132">
        <v>25</v>
      </c>
      <c r="K13" s="232">
        <v>5</v>
      </c>
      <c r="L13" s="218">
        <v>6</v>
      </c>
      <c r="M13" s="132">
        <v>10</v>
      </c>
      <c r="N13" s="132">
        <v>7</v>
      </c>
      <c r="O13" s="132">
        <v>27</v>
      </c>
      <c r="P13" s="132">
        <v>18</v>
      </c>
      <c r="Q13" s="232">
        <v>11</v>
      </c>
      <c r="R13" s="218">
        <f t="shared" si="10"/>
        <v>-1</v>
      </c>
      <c r="S13" s="132">
        <f t="shared" si="11"/>
        <v>-6</v>
      </c>
      <c r="T13" s="132">
        <f t="shared" si="12"/>
        <v>1</v>
      </c>
      <c r="U13" s="132">
        <f t="shared" si="13"/>
        <v>-9</v>
      </c>
      <c r="V13" s="132">
        <f t="shared" si="14"/>
        <v>7</v>
      </c>
      <c r="W13" s="232">
        <f t="shared" si="15"/>
        <v>-6</v>
      </c>
      <c r="X13" s="257">
        <f t="shared" si="16"/>
        <v>-0.16666666666666666</v>
      </c>
      <c r="Y13" s="286">
        <f t="shared" si="17"/>
        <v>-0.6</v>
      </c>
      <c r="Z13" s="286">
        <f t="shared" si="18"/>
        <v>0.14285714285714285</v>
      </c>
      <c r="AA13" s="286">
        <f t="shared" si="19"/>
        <v>-0.33333333333333331</v>
      </c>
      <c r="AB13" s="286">
        <f t="shared" si="20"/>
        <v>0.3888888888888889</v>
      </c>
      <c r="AC13" s="287">
        <f t="shared" si="21"/>
        <v>-0.54545454545454541</v>
      </c>
    </row>
    <row r="14" spans="1:29" x14ac:dyDescent="0.25">
      <c r="A14" s="10" t="s">
        <v>129</v>
      </c>
      <c r="B14" s="92">
        <f>B10-(B11+B12+B13)</f>
        <v>3575</v>
      </c>
      <c r="C14" s="52">
        <f>C10-(C11+C12+C13)</f>
        <v>3617</v>
      </c>
      <c r="D14" s="53">
        <f t="shared" si="2"/>
        <v>-42</v>
      </c>
      <c r="E14" s="27">
        <f t="shared" si="3"/>
        <v>-1.1611833010782417E-2</v>
      </c>
      <c r="F14" s="219">
        <v>390</v>
      </c>
      <c r="G14" s="133">
        <v>363</v>
      </c>
      <c r="H14" s="133">
        <v>254</v>
      </c>
      <c r="I14" s="133">
        <v>713</v>
      </c>
      <c r="J14" s="133">
        <v>1076</v>
      </c>
      <c r="K14" s="157">
        <v>779</v>
      </c>
      <c r="L14" s="219">
        <v>355</v>
      </c>
      <c r="M14" s="133">
        <v>415</v>
      </c>
      <c r="N14" s="133">
        <v>241</v>
      </c>
      <c r="O14" s="133">
        <v>744</v>
      </c>
      <c r="P14" s="133">
        <v>1241</v>
      </c>
      <c r="Q14" s="157">
        <v>621</v>
      </c>
      <c r="R14" s="219">
        <f t="shared" si="10"/>
        <v>35</v>
      </c>
      <c r="S14" s="133">
        <f t="shared" si="11"/>
        <v>-52</v>
      </c>
      <c r="T14" s="133">
        <f t="shared" si="12"/>
        <v>13</v>
      </c>
      <c r="U14" s="133">
        <f t="shared" si="13"/>
        <v>-31</v>
      </c>
      <c r="V14" s="133">
        <f t="shared" si="14"/>
        <v>-165</v>
      </c>
      <c r="W14" s="157">
        <f t="shared" si="15"/>
        <v>158</v>
      </c>
      <c r="X14" s="260">
        <f t="shared" si="16"/>
        <v>9.8591549295774641E-2</v>
      </c>
      <c r="Y14" s="288">
        <f t="shared" si="17"/>
        <v>-0.12530120481927712</v>
      </c>
      <c r="Z14" s="288">
        <f t="shared" si="18"/>
        <v>5.3941908713692949E-2</v>
      </c>
      <c r="AA14" s="288">
        <f t="shared" si="19"/>
        <v>-4.1666666666666664E-2</v>
      </c>
      <c r="AB14" s="288">
        <f t="shared" si="20"/>
        <v>-0.13295729250604352</v>
      </c>
      <c r="AC14" s="289">
        <f t="shared" si="21"/>
        <v>0.25442834138486314</v>
      </c>
    </row>
    <row r="15" spans="1:29" x14ac:dyDescent="0.25">
      <c r="A15" s="5" t="s">
        <v>130</v>
      </c>
      <c r="B15" s="97">
        <v>13310</v>
      </c>
      <c r="C15" s="56">
        <v>13209</v>
      </c>
      <c r="D15" s="57">
        <f t="shared" si="2"/>
        <v>101</v>
      </c>
      <c r="E15" s="28">
        <f t="shared" si="3"/>
        <v>7.6463017639488229E-3</v>
      </c>
      <c r="F15" s="97">
        <v>1406</v>
      </c>
      <c r="G15" s="136">
        <v>1460</v>
      </c>
      <c r="H15" s="136">
        <v>1012</v>
      </c>
      <c r="I15" s="136">
        <v>2891</v>
      </c>
      <c r="J15" s="136">
        <v>3806</v>
      </c>
      <c r="K15" s="230">
        <v>2735</v>
      </c>
      <c r="L15" s="97">
        <v>1487</v>
      </c>
      <c r="M15" s="136">
        <v>1605</v>
      </c>
      <c r="N15" s="136">
        <v>1011</v>
      </c>
      <c r="O15" s="136">
        <v>2937</v>
      </c>
      <c r="P15" s="136">
        <v>4315</v>
      </c>
      <c r="Q15" s="230">
        <v>1854</v>
      </c>
      <c r="R15" s="97">
        <f t="shared" si="10"/>
        <v>-81</v>
      </c>
      <c r="S15" s="136">
        <f t="shared" si="11"/>
        <v>-145</v>
      </c>
      <c r="T15" s="136">
        <f t="shared" si="12"/>
        <v>1</v>
      </c>
      <c r="U15" s="136">
        <f t="shared" si="13"/>
        <v>-46</v>
      </c>
      <c r="V15" s="136">
        <f t="shared" si="14"/>
        <v>-509</v>
      </c>
      <c r="W15" s="230">
        <f t="shared" si="15"/>
        <v>881</v>
      </c>
      <c r="X15" s="264">
        <f t="shared" si="16"/>
        <v>-5.4472091459314052E-2</v>
      </c>
      <c r="Y15" s="282">
        <f t="shared" si="17"/>
        <v>-9.0342679127725853E-2</v>
      </c>
      <c r="Z15" s="282">
        <f t="shared" si="18"/>
        <v>9.8911968348170125E-4</v>
      </c>
      <c r="AA15" s="282">
        <f t="shared" si="19"/>
        <v>-1.5662240381341504E-2</v>
      </c>
      <c r="AB15" s="282">
        <f t="shared" si="20"/>
        <v>-0.11796060254924681</v>
      </c>
      <c r="AC15" s="283">
        <f t="shared" si="21"/>
        <v>0.47518878101402373</v>
      </c>
    </row>
    <row r="16" spans="1:29" x14ac:dyDescent="0.25">
      <c r="A16" s="5" t="s">
        <v>131</v>
      </c>
      <c r="B16" s="97">
        <v>137644</v>
      </c>
      <c r="C16" s="56">
        <v>141527</v>
      </c>
      <c r="D16" s="57">
        <f t="shared" si="2"/>
        <v>-3883</v>
      </c>
      <c r="E16" s="28">
        <f t="shared" si="3"/>
        <v>-2.7436460887321854E-2</v>
      </c>
      <c r="F16" s="97">
        <v>16923</v>
      </c>
      <c r="G16" s="136">
        <v>13512</v>
      </c>
      <c r="H16" s="136">
        <v>18077</v>
      </c>
      <c r="I16" s="136">
        <v>37303</v>
      </c>
      <c r="J16" s="136">
        <v>32821</v>
      </c>
      <c r="K16" s="230">
        <v>19008</v>
      </c>
      <c r="L16" s="97">
        <v>18586</v>
      </c>
      <c r="M16" s="136">
        <v>13855</v>
      </c>
      <c r="N16" s="136">
        <v>20146</v>
      </c>
      <c r="O16" s="136">
        <v>35815</v>
      </c>
      <c r="P16" s="136">
        <v>36451</v>
      </c>
      <c r="Q16" s="230">
        <v>16674</v>
      </c>
      <c r="R16" s="97">
        <f t="shared" si="10"/>
        <v>-1663</v>
      </c>
      <c r="S16" s="136">
        <f t="shared" si="11"/>
        <v>-343</v>
      </c>
      <c r="T16" s="136">
        <f t="shared" si="12"/>
        <v>-2069</v>
      </c>
      <c r="U16" s="136">
        <f t="shared" si="13"/>
        <v>1488</v>
      </c>
      <c r="V16" s="136">
        <f t="shared" si="14"/>
        <v>-3630</v>
      </c>
      <c r="W16" s="230">
        <f t="shared" si="15"/>
        <v>2334</v>
      </c>
      <c r="X16" s="264">
        <f t="shared" si="16"/>
        <v>-8.9475949639513608E-2</v>
      </c>
      <c r="Y16" s="282">
        <f t="shared" si="17"/>
        <v>-2.4756405629736557E-2</v>
      </c>
      <c r="Z16" s="282">
        <f t="shared" si="18"/>
        <v>-0.1027002878983421</v>
      </c>
      <c r="AA16" s="282">
        <f t="shared" si="19"/>
        <v>4.1546837917073851E-2</v>
      </c>
      <c r="AB16" s="282">
        <f t="shared" si="20"/>
        <v>-9.9585745247043972E-2</v>
      </c>
      <c r="AC16" s="283">
        <f t="shared" si="21"/>
        <v>0.13997840949982007</v>
      </c>
    </row>
    <row r="17" spans="1:29" x14ac:dyDescent="0.25">
      <c r="A17" s="5" t="s">
        <v>132</v>
      </c>
      <c r="B17" s="97">
        <v>13463</v>
      </c>
      <c r="C17" s="56">
        <v>13465</v>
      </c>
      <c r="D17" s="57">
        <f t="shared" si="2"/>
        <v>-2</v>
      </c>
      <c r="E17" s="28">
        <f t="shared" si="3"/>
        <v>-1.4853323431117713E-4</v>
      </c>
      <c r="F17" s="97">
        <v>1396</v>
      </c>
      <c r="G17" s="136">
        <v>1359</v>
      </c>
      <c r="H17" s="136">
        <v>1014</v>
      </c>
      <c r="I17" s="136">
        <v>2979</v>
      </c>
      <c r="J17" s="136">
        <v>3483</v>
      </c>
      <c r="K17" s="230">
        <v>3232</v>
      </c>
      <c r="L17" s="97">
        <v>1619</v>
      </c>
      <c r="M17" s="136">
        <v>1483</v>
      </c>
      <c r="N17" s="136">
        <v>922</v>
      </c>
      <c r="O17" s="136">
        <v>3202</v>
      </c>
      <c r="P17" s="136">
        <v>3655</v>
      </c>
      <c r="Q17" s="230">
        <v>2584</v>
      </c>
      <c r="R17" s="97">
        <f t="shared" si="10"/>
        <v>-223</v>
      </c>
      <c r="S17" s="136">
        <f t="shared" si="11"/>
        <v>-124</v>
      </c>
      <c r="T17" s="136">
        <f t="shared" si="12"/>
        <v>92</v>
      </c>
      <c r="U17" s="136">
        <f t="shared" si="13"/>
        <v>-223</v>
      </c>
      <c r="V17" s="136">
        <f t="shared" si="14"/>
        <v>-172</v>
      </c>
      <c r="W17" s="230">
        <f t="shared" si="15"/>
        <v>648</v>
      </c>
      <c r="X17" s="264">
        <f t="shared" si="16"/>
        <v>-0.13773934527486104</v>
      </c>
      <c r="Y17" s="282">
        <f t="shared" si="17"/>
        <v>-8.3614295347269052E-2</v>
      </c>
      <c r="Z17" s="282">
        <f t="shared" si="18"/>
        <v>9.9783080260303691E-2</v>
      </c>
      <c r="AA17" s="282">
        <f t="shared" si="19"/>
        <v>-6.9643972517176758E-2</v>
      </c>
      <c r="AB17" s="282">
        <f t="shared" si="20"/>
        <v>-4.7058823529411764E-2</v>
      </c>
      <c r="AC17" s="283">
        <f t="shared" si="21"/>
        <v>0.25077399380804954</v>
      </c>
    </row>
    <row r="18" spans="1:29" s="76" customFormat="1" x14ac:dyDescent="0.25">
      <c r="A18" s="73" t="s">
        <v>133</v>
      </c>
      <c r="B18" s="115">
        <v>8747</v>
      </c>
      <c r="C18" s="116">
        <v>8429</v>
      </c>
      <c r="D18" s="117">
        <f t="shared" si="2"/>
        <v>318</v>
      </c>
      <c r="E18" s="118">
        <f t="shared" si="3"/>
        <v>3.7726895242614779E-2</v>
      </c>
      <c r="F18" s="94">
        <f>SUM(F19:F20)</f>
        <v>1133</v>
      </c>
      <c r="G18" s="135">
        <f t="shared" ref="G18" si="24">SUM(G19:G20)</f>
        <v>1002</v>
      </c>
      <c r="H18" s="135">
        <f t="shared" ref="H18" si="25">SUM(H19:H20)</f>
        <v>629</v>
      </c>
      <c r="I18" s="135">
        <f t="shared" ref="I18" si="26">SUM(I19:I20)</f>
        <v>1994</v>
      </c>
      <c r="J18" s="135">
        <f t="shared" ref="J18" si="27">SUM(J19:J20)</f>
        <v>2350</v>
      </c>
      <c r="K18" s="231">
        <f t="shared" ref="K18" si="28">SUM(K19:K20)</f>
        <v>1639</v>
      </c>
      <c r="L18" s="94">
        <f>SUM(L19:L20)</f>
        <v>1044</v>
      </c>
      <c r="M18" s="135">
        <f t="shared" ref="M18" si="29">SUM(M19:M20)</f>
        <v>1063</v>
      </c>
      <c r="N18" s="135">
        <f t="shared" ref="N18" si="30">SUM(N19:N20)</f>
        <v>600</v>
      </c>
      <c r="O18" s="135">
        <f t="shared" ref="O18" si="31">SUM(O19:O20)</f>
        <v>2075</v>
      </c>
      <c r="P18" s="135">
        <f t="shared" ref="P18" si="32">SUM(P19:P20)</f>
        <v>2488</v>
      </c>
      <c r="Q18" s="231">
        <f t="shared" ref="Q18" si="33">SUM(Q19:Q20)</f>
        <v>1159</v>
      </c>
      <c r="R18" s="115">
        <f t="shared" si="10"/>
        <v>89</v>
      </c>
      <c r="S18" s="135">
        <f t="shared" si="11"/>
        <v>-61</v>
      </c>
      <c r="T18" s="135">
        <f t="shared" si="12"/>
        <v>29</v>
      </c>
      <c r="U18" s="135">
        <f t="shared" si="13"/>
        <v>-81</v>
      </c>
      <c r="V18" s="135">
        <f t="shared" si="14"/>
        <v>-138</v>
      </c>
      <c r="W18" s="231">
        <f t="shared" si="15"/>
        <v>480</v>
      </c>
      <c r="X18" s="297">
        <f t="shared" si="16"/>
        <v>8.5249042145593867E-2</v>
      </c>
      <c r="Y18" s="284">
        <f t="shared" si="17"/>
        <v>-5.7384760112888053E-2</v>
      </c>
      <c r="Z18" s="284">
        <f t="shared" si="18"/>
        <v>4.8333333333333332E-2</v>
      </c>
      <c r="AA18" s="284">
        <f t="shared" si="19"/>
        <v>-3.9036144578313253E-2</v>
      </c>
      <c r="AB18" s="284">
        <f t="shared" si="20"/>
        <v>-5.5466237942122187E-2</v>
      </c>
      <c r="AC18" s="285">
        <f t="shared" si="21"/>
        <v>0.41415012942191542</v>
      </c>
    </row>
    <row r="19" spans="1:29" s="76" customFormat="1" x14ac:dyDescent="0.25">
      <c r="A19" s="119" t="s">
        <v>183</v>
      </c>
      <c r="B19" s="120">
        <v>5796</v>
      </c>
      <c r="C19" s="121">
        <v>5547</v>
      </c>
      <c r="D19" s="122">
        <f t="shared" si="2"/>
        <v>249</v>
      </c>
      <c r="E19" s="123">
        <f t="shared" si="3"/>
        <v>4.4889129259058948E-2</v>
      </c>
      <c r="F19" s="235">
        <v>792</v>
      </c>
      <c r="G19" s="167">
        <v>708</v>
      </c>
      <c r="H19" s="167">
        <v>447</v>
      </c>
      <c r="I19" s="167">
        <v>1428</v>
      </c>
      <c r="J19" s="167">
        <v>1407</v>
      </c>
      <c r="K19" s="236">
        <v>1014</v>
      </c>
      <c r="L19" s="235">
        <v>801</v>
      </c>
      <c r="M19" s="167">
        <v>711</v>
      </c>
      <c r="N19" s="167">
        <v>393</v>
      </c>
      <c r="O19" s="167">
        <v>1501</v>
      </c>
      <c r="P19" s="167">
        <v>1417</v>
      </c>
      <c r="Q19" s="236">
        <v>724</v>
      </c>
      <c r="R19" s="235">
        <f t="shared" si="10"/>
        <v>-9</v>
      </c>
      <c r="S19" s="167">
        <f t="shared" si="11"/>
        <v>-3</v>
      </c>
      <c r="T19" s="167">
        <f t="shared" si="12"/>
        <v>54</v>
      </c>
      <c r="U19" s="167">
        <f t="shared" si="13"/>
        <v>-73</v>
      </c>
      <c r="V19" s="167">
        <f t="shared" si="14"/>
        <v>-10</v>
      </c>
      <c r="W19" s="236">
        <f t="shared" si="15"/>
        <v>290</v>
      </c>
      <c r="X19" s="298">
        <f t="shared" si="16"/>
        <v>-1.1235955056179775E-2</v>
      </c>
      <c r="Y19" s="299">
        <f t="shared" si="17"/>
        <v>-4.2194092827004216E-3</v>
      </c>
      <c r="Z19" s="299">
        <f t="shared" si="18"/>
        <v>0.13740458015267176</v>
      </c>
      <c r="AA19" s="299">
        <f t="shared" si="19"/>
        <v>-4.8634243837441707E-2</v>
      </c>
      <c r="AB19" s="299">
        <f t="shared" si="20"/>
        <v>-7.0571630204657732E-3</v>
      </c>
      <c r="AC19" s="300">
        <f t="shared" si="21"/>
        <v>0.40055248618784528</v>
      </c>
    </row>
    <row r="20" spans="1:29" s="76" customFormat="1" x14ac:dyDescent="0.25">
      <c r="A20" s="72" t="s">
        <v>135</v>
      </c>
      <c r="B20" s="124">
        <f>B18-B19</f>
        <v>2951</v>
      </c>
      <c r="C20" s="125">
        <f>C18-C19</f>
        <v>2882</v>
      </c>
      <c r="D20" s="126">
        <f t="shared" si="2"/>
        <v>69</v>
      </c>
      <c r="E20" s="127">
        <f t="shared" si="3"/>
        <v>2.3941707147814018E-2</v>
      </c>
      <c r="F20" s="124">
        <v>341</v>
      </c>
      <c r="G20" s="168">
        <v>294</v>
      </c>
      <c r="H20" s="168">
        <v>182</v>
      </c>
      <c r="I20" s="168">
        <v>566</v>
      </c>
      <c r="J20" s="168">
        <v>943</v>
      </c>
      <c r="K20" s="236">
        <v>625</v>
      </c>
      <c r="L20" s="124">
        <v>243</v>
      </c>
      <c r="M20" s="168">
        <v>352</v>
      </c>
      <c r="N20" s="168">
        <v>207</v>
      </c>
      <c r="O20" s="168">
        <v>574</v>
      </c>
      <c r="P20" s="168">
        <v>1071</v>
      </c>
      <c r="Q20" s="236">
        <v>435</v>
      </c>
      <c r="R20" s="124">
        <f t="shared" si="10"/>
        <v>98</v>
      </c>
      <c r="S20" s="168">
        <f t="shared" si="11"/>
        <v>-58</v>
      </c>
      <c r="T20" s="168">
        <f t="shared" si="12"/>
        <v>-25</v>
      </c>
      <c r="U20" s="168">
        <f t="shared" si="13"/>
        <v>-8</v>
      </c>
      <c r="V20" s="168">
        <f t="shared" si="14"/>
        <v>-128</v>
      </c>
      <c r="W20" s="236">
        <f t="shared" si="15"/>
        <v>190</v>
      </c>
      <c r="X20" s="353">
        <f t="shared" si="16"/>
        <v>0.40329218106995884</v>
      </c>
      <c r="Y20" s="301">
        <f t="shared" si="17"/>
        <v>-0.16477272727272727</v>
      </c>
      <c r="Z20" s="301">
        <f t="shared" si="18"/>
        <v>-0.12077294685990338</v>
      </c>
      <c r="AA20" s="301">
        <f t="shared" si="19"/>
        <v>-1.3937282229965157E-2</v>
      </c>
      <c r="AB20" s="301">
        <f t="shared" si="20"/>
        <v>-0.11951447245564893</v>
      </c>
      <c r="AC20" s="300">
        <f t="shared" si="21"/>
        <v>0.43678160919540232</v>
      </c>
    </row>
    <row r="21" spans="1:29" x14ac:dyDescent="0.25">
      <c r="A21" s="4" t="s">
        <v>26</v>
      </c>
      <c r="B21" s="94">
        <v>21814</v>
      </c>
      <c r="C21" s="48">
        <v>22397</v>
      </c>
      <c r="D21" s="49">
        <f t="shared" si="2"/>
        <v>-583</v>
      </c>
      <c r="E21" s="25">
        <f t="shared" si="3"/>
        <v>-2.6030271911416707E-2</v>
      </c>
      <c r="F21" s="94">
        <v>2613</v>
      </c>
      <c r="G21" s="136">
        <v>2003</v>
      </c>
      <c r="H21" s="136">
        <v>1991</v>
      </c>
      <c r="I21" s="136">
        <v>5022</v>
      </c>
      <c r="J21" s="136">
        <v>6115</v>
      </c>
      <c r="K21" s="230">
        <v>4070</v>
      </c>
      <c r="L21" s="94">
        <v>2948</v>
      </c>
      <c r="M21" s="136">
        <v>2056</v>
      </c>
      <c r="N21" s="136">
        <v>1993</v>
      </c>
      <c r="O21" s="136">
        <v>5109</v>
      </c>
      <c r="P21" s="136">
        <v>6573</v>
      </c>
      <c r="Q21" s="230">
        <v>3718</v>
      </c>
      <c r="R21" s="94">
        <f t="shared" si="10"/>
        <v>-335</v>
      </c>
      <c r="S21" s="136">
        <f t="shared" si="11"/>
        <v>-53</v>
      </c>
      <c r="T21" s="136">
        <f t="shared" si="12"/>
        <v>-2</v>
      </c>
      <c r="U21" s="136">
        <f t="shared" si="13"/>
        <v>-87</v>
      </c>
      <c r="V21" s="136">
        <f t="shared" si="14"/>
        <v>-458</v>
      </c>
      <c r="W21" s="230">
        <f t="shared" si="15"/>
        <v>352</v>
      </c>
      <c r="X21" s="263">
        <f t="shared" si="16"/>
        <v>-0.11363636363636363</v>
      </c>
      <c r="Y21" s="282">
        <f t="shared" si="17"/>
        <v>-2.5778210116731516E-2</v>
      </c>
      <c r="Z21" s="282">
        <f t="shared" si="18"/>
        <v>-1.0035122930255895E-3</v>
      </c>
      <c r="AA21" s="282">
        <f t="shared" si="19"/>
        <v>-1.7028772753963594E-2</v>
      </c>
      <c r="AB21" s="282">
        <f t="shared" si="20"/>
        <v>-6.967898980678533E-2</v>
      </c>
      <c r="AC21" s="283">
        <f t="shared" si="21"/>
        <v>9.4674556213017749E-2</v>
      </c>
    </row>
    <row r="22" spans="1:29" x14ac:dyDescent="0.25">
      <c r="A22" s="5" t="s">
        <v>136</v>
      </c>
      <c r="B22" s="97">
        <v>37788</v>
      </c>
      <c r="C22" s="56">
        <v>37142</v>
      </c>
      <c r="D22" s="57">
        <f t="shared" si="2"/>
        <v>646</v>
      </c>
      <c r="E22" s="28">
        <f t="shared" si="3"/>
        <v>1.7392709062516828E-2</v>
      </c>
      <c r="F22" s="97">
        <v>4684</v>
      </c>
      <c r="G22" s="136">
        <v>4002</v>
      </c>
      <c r="H22" s="136">
        <v>3018</v>
      </c>
      <c r="I22" s="136">
        <v>9909</v>
      </c>
      <c r="J22" s="136">
        <v>9613</v>
      </c>
      <c r="K22" s="230">
        <v>6562</v>
      </c>
      <c r="L22" s="97">
        <v>5090</v>
      </c>
      <c r="M22" s="136">
        <v>4280</v>
      </c>
      <c r="N22" s="136">
        <v>3130</v>
      </c>
      <c r="O22" s="136">
        <v>9715</v>
      </c>
      <c r="P22" s="136">
        <v>10141</v>
      </c>
      <c r="Q22" s="230">
        <v>4786</v>
      </c>
      <c r="R22" s="97">
        <f t="shared" si="10"/>
        <v>-406</v>
      </c>
      <c r="S22" s="136">
        <f t="shared" si="11"/>
        <v>-278</v>
      </c>
      <c r="T22" s="136">
        <f t="shared" si="12"/>
        <v>-112</v>
      </c>
      <c r="U22" s="136">
        <f t="shared" si="13"/>
        <v>194</v>
      </c>
      <c r="V22" s="136">
        <f t="shared" si="14"/>
        <v>-528</v>
      </c>
      <c r="W22" s="230">
        <f t="shared" si="15"/>
        <v>1776</v>
      </c>
      <c r="X22" s="264">
        <f t="shared" si="16"/>
        <v>-7.9764243614931243E-2</v>
      </c>
      <c r="Y22" s="282">
        <f t="shared" si="17"/>
        <v>-6.4953271028037385E-2</v>
      </c>
      <c r="Z22" s="282">
        <f t="shared" si="18"/>
        <v>-3.5782747603833868E-2</v>
      </c>
      <c r="AA22" s="282">
        <f t="shared" si="19"/>
        <v>1.9969119917653114E-2</v>
      </c>
      <c r="AB22" s="282">
        <f t="shared" si="20"/>
        <v>-5.2065871215856423E-2</v>
      </c>
      <c r="AC22" s="283">
        <f t="shared" si="21"/>
        <v>0.37108232344337649</v>
      </c>
    </row>
    <row r="23" spans="1:29" x14ac:dyDescent="0.25">
      <c r="A23" s="4" t="s">
        <v>29</v>
      </c>
      <c r="B23" s="94">
        <v>6076</v>
      </c>
      <c r="C23" s="48">
        <v>6335</v>
      </c>
      <c r="D23" s="49">
        <f t="shared" si="2"/>
        <v>-259</v>
      </c>
      <c r="E23" s="25">
        <f t="shared" si="3"/>
        <v>-4.0883977900552489E-2</v>
      </c>
      <c r="F23" s="94">
        <f>SUM(F24:F26)</f>
        <v>685</v>
      </c>
      <c r="G23" s="135">
        <f t="shared" ref="G23:K23" si="34">SUM(G24:G26)</f>
        <v>661</v>
      </c>
      <c r="H23" s="135">
        <f t="shared" si="34"/>
        <v>488</v>
      </c>
      <c r="I23" s="135">
        <f t="shared" si="34"/>
        <v>1314</v>
      </c>
      <c r="J23" s="135">
        <f t="shared" si="34"/>
        <v>1670</v>
      </c>
      <c r="K23" s="231">
        <f t="shared" si="34"/>
        <v>1258</v>
      </c>
      <c r="L23" s="94">
        <f>SUM(L24:L26)</f>
        <v>778</v>
      </c>
      <c r="M23" s="135">
        <f t="shared" ref="M23" si="35">SUM(M24:M26)</f>
        <v>744</v>
      </c>
      <c r="N23" s="135">
        <f t="shared" ref="N23" si="36">SUM(N24:N26)</f>
        <v>483</v>
      </c>
      <c r="O23" s="135">
        <f t="shared" ref="O23" si="37">SUM(O24:O26)</f>
        <v>1475</v>
      </c>
      <c r="P23" s="135">
        <f t="shared" ref="P23" si="38">SUM(P24:P26)</f>
        <v>1878</v>
      </c>
      <c r="Q23" s="231">
        <f t="shared" ref="Q23" si="39">SUM(Q24:Q26)</f>
        <v>977</v>
      </c>
      <c r="R23" s="94">
        <f t="shared" si="10"/>
        <v>-93</v>
      </c>
      <c r="S23" s="135">
        <f t="shared" si="11"/>
        <v>-83</v>
      </c>
      <c r="T23" s="135">
        <f t="shared" si="12"/>
        <v>5</v>
      </c>
      <c r="U23" s="135">
        <f t="shared" si="13"/>
        <v>-161</v>
      </c>
      <c r="V23" s="135">
        <f t="shared" si="14"/>
        <v>-208</v>
      </c>
      <c r="W23" s="231">
        <f t="shared" si="15"/>
        <v>281</v>
      </c>
      <c r="X23" s="263">
        <f t="shared" si="16"/>
        <v>-0.11953727506426735</v>
      </c>
      <c r="Y23" s="284">
        <f t="shared" si="17"/>
        <v>-0.11155913978494623</v>
      </c>
      <c r="Z23" s="284">
        <f t="shared" si="18"/>
        <v>1.0351966873706004E-2</v>
      </c>
      <c r="AA23" s="284">
        <f t="shared" si="19"/>
        <v>-0.10915254237288136</v>
      </c>
      <c r="AB23" s="284">
        <f t="shared" si="20"/>
        <v>-0.11075612353567625</v>
      </c>
      <c r="AC23" s="285">
        <f t="shared" si="21"/>
        <v>0.28761514841351077</v>
      </c>
    </row>
    <row r="24" spans="1:29" x14ac:dyDescent="0.25">
      <c r="A24" s="9" t="s">
        <v>137</v>
      </c>
      <c r="B24" s="95">
        <v>975</v>
      </c>
      <c r="C24" s="50">
        <v>1009</v>
      </c>
      <c r="D24" s="51">
        <f t="shared" si="2"/>
        <v>-34</v>
      </c>
      <c r="E24" s="77">
        <f t="shared" si="3"/>
        <v>-3.3696729435084241E-2</v>
      </c>
      <c r="F24" s="218">
        <v>132</v>
      </c>
      <c r="G24" s="132">
        <v>131</v>
      </c>
      <c r="H24" s="132">
        <v>86</v>
      </c>
      <c r="I24" s="132">
        <v>243</v>
      </c>
      <c r="J24" s="132">
        <v>217</v>
      </c>
      <c r="K24" s="232">
        <v>166</v>
      </c>
      <c r="L24" s="218">
        <v>157</v>
      </c>
      <c r="M24" s="132">
        <v>131</v>
      </c>
      <c r="N24" s="132">
        <v>50</v>
      </c>
      <c r="O24" s="132">
        <v>304</v>
      </c>
      <c r="P24" s="132">
        <v>255</v>
      </c>
      <c r="Q24" s="232">
        <v>112</v>
      </c>
      <c r="R24" s="218">
        <f t="shared" si="10"/>
        <v>-25</v>
      </c>
      <c r="S24" s="132">
        <f t="shared" si="11"/>
        <v>0</v>
      </c>
      <c r="T24" s="132">
        <f t="shared" si="12"/>
        <v>36</v>
      </c>
      <c r="U24" s="132">
        <f t="shared" si="13"/>
        <v>-61</v>
      </c>
      <c r="V24" s="132">
        <f t="shared" si="14"/>
        <v>-38</v>
      </c>
      <c r="W24" s="232">
        <f t="shared" si="15"/>
        <v>54</v>
      </c>
      <c r="X24" s="257">
        <f t="shared" si="16"/>
        <v>-0.15923566878980891</v>
      </c>
      <c r="Y24" s="286">
        <f t="shared" si="17"/>
        <v>0</v>
      </c>
      <c r="Z24" s="286">
        <f t="shared" si="18"/>
        <v>0.72</v>
      </c>
      <c r="AA24" s="286">
        <f t="shared" si="19"/>
        <v>-0.20065789473684212</v>
      </c>
      <c r="AB24" s="286">
        <f t="shared" si="20"/>
        <v>-0.14901960784313725</v>
      </c>
      <c r="AC24" s="287">
        <f t="shared" si="21"/>
        <v>0.48214285714285715</v>
      </c>
    </row>
    <row r="25" spans="1:29" x14ac:dyDescent="0.25">
      <c r="A25" s="9" t="s">
        <v>138</v>
      </c>
      <c r="B25" s="95">
        <v>2485</v>
      </c>
      <c r="C25" s="50">
        <v>2641</v>
      </c>
      <c r="D25" s="51">
        <f t="shared" si="2"/>
        <v>-156</v>
      </c>
      <c r="E25" s="77">
        <f t="shared" si="3"/>
        <v>-5.9068534645967438E-2</v>
      </c>
      <c r="F25" s="218">
        <v>308</v>
      </c>
      <c r="G25" s="132">
        <v>281</v>
      </c>
      <c r="H25" s="132">
        <v>202</v>
      </c>
      <c r="I25" s="132">
        <v>561</v>
      </c>
      <c r="J25" s="132">
        <v>613</v>
      </c>
      <c r="K25" s="232">
        <v>520</v>
      </c>
      <c r="L25" s="218">
        <v>374</v>
      </c>
      <c r="M25" s="132">
        <v>297</v>
      </c>
      <c r="N25" s="132">
        <v>240</v>
      </c>
      <c r="O25" s="132">
        <v>636</v>
      </c>
      <c r="P25" s="132">
        <v>670</v>
      </c>
      <c r="Q25" s="232">
        <v>424</v>
      </c>
      <c r="R25" s="218">
        <f t="shared" si="10"/>
        <v>-66</v>
      </c>
      <c r="S25" s="132">
        <f t="shared" si="11"/>
        <v>-16</v>
      </c>
      <c r="T25" s="132">
        <f t="shared" si="12"/>
        <v>-38</v>
      </c>
      <c r="U25" s="132">
        <f t="shared" si="13"/>
        <v>-75</v>
      </c>
      <c r="V25" s="132">
        <f t="shared" si="14"/>
        <v>-57</v>
      </c>
      <c r="W25" s="232">
        <f t="shared" si="15"/>
        <v>96</v>
      </c>
      <c r="X25" s="257">
        <f t="shared" si="16"/>
        <v>-0.17647058823529413</v>
      </c>
      <c r="Y25" s="286">
        <f t="shared" si="17"/>
        <v>-5.387205387205387E-2</v>
      </c>
      <c r="Z25" s="286">
        <f t="shared" si="18"/>
        <v>-0.15833333333333333</v>
      </c>
      <c r="AA25" s="286">
        <f t="shared" si="19"/>
        <v>-0.11792452830188679</v>
      </c>
      <c r="AB25" s="286">
        <f t="shared" si="20"/>
        <v>-8.5074626865671646E-2</v>
      </c>
      <c r="AC25" s="287">
        <f t="shared" si="21"/>
        <v>0.22641509433962265</v>
      </c>
    </row>
    <row r="26" spans="1:29" x14ac:dyDescent="0.25">
      <c r="A26" s="10" t="s">
        <v>31</v>
      </c>
      <c r="B26" s="92">
        <f>B23-(B24+B25)</f>
        <v>2616</v>
      </c>
      <c r="C26" s="52">
        <f>C23-(C24+C25)</f>
        <v>2685</v>
      </c>
      <c r="D26" s="53">
        <f t="shared" si="2"/>
        <v>-69</v>
      </c>
      <c r="E26" s="27">
        <f t="shared" si="3"/>
        <v>-2.5698324022346369E-2</v>
      </c>
      <c r="F26" s="219">
        <v>245</v>
      </c>
      <c r="G26" s="133">
        <v>249</v>
      </c>
      <c r="H26" s="133">
        <v>200</v>
      </c>
      <c r="I26" s="133">
        <v>510</v>
      </c>
      <c r="J26" s="133">
        <v>840</v>
      </c>
      <c r="K26" s="157">
        <v>572</v>
      </c>
      <c r="L26" s="219">
        <v>247</v>
      </c>
      <c r="M26" s="133">
        <v>316</v>
      </c>
      <c r="N26" s="133">
        <v>193</v>
      </c>
      <c r="O26" s="133">
        <v>535</v>
      </c>
      <c r="P26" s="133">
        <v>953</v>
      </c>
      <c r="Q26" s="157">
        <v>441</v>
      </c>
      <c r="R26" s="219">
        <f t="shared" si="10"/>
        <v>-2</v>
      </c>
      <c r="S26" s="133">
        <f t="shared" si="11"/>
        <v>-67</v>
      </c>
      <c r="T26" s="133">
        <f t="shared" si="12"/>
        <v>7</v>
      </c>
      <c r="U26" s="133">
        <f t="shared" si="13"/>
        <v>-25</v>
      </c>
      <c r="V26" s="133">
        <f t="shared" si="14"/>
        <v>-113</v>
      </c>
      <c r="W26" s="157">
        <f t="shared" si="15"/>
        <v>131</v>
      </c>
      <c r="X26" s="260">
        <f t="shared" si="16"/>
        <v>-8.0971659919028341E-3</v>
      </c>
      <c r="Y26" s="288">
        <f t="shared" si="17"/>
        <v>-0.21202531645569619</v>
      </c>
      <c r="Z26" s="288">
        <f t="shared" si="18"/>
        <v>3.6269430051813469E-2</v>
      </c>
      <c r="AA26" s="288">
        <f t="shared" si="19"/>
        <v>-4.6728971962616821E-2</v>
      </c>
      <c r="AB26" s="288">
        <f t="shared" si="20"/>
        <v>-0.11857292759706191</v>
      </c>
      <c r="AC26" s="289">
        <f t="shared" si="21"/>
        <v>0.29705215419501135</v>
      </c>
    </row>
    <row r="27" spans="1:29" x14ac:dyDescent="0.25">
      <c r="A27" s="4" t="s">
        <v>73</v>
      </c>
      <c r="B27" s="94">
        <v>5855</v>
      </c>
      <c r="C27" s="48">
        <v>6972</v>
      </c>
      <c r="D27" s="49">
        <f t="shared" si="2"/>
        <v>-1117</v>
      </c>
      <c r="E27" s="25">
        <f t="shared" si="3"/>
        <v>-0.16021227768215721</v>
      </c>
      <c r="F27" s="94">
        <f>SUM(F28:F29)</f>
        <v>651</v>
      </c>
      <c r="G27" s="135">
        <f t="shared" ref="G27" si="40">SUM(G28:G29)</f>
        <v>547</v>
      </c>
      <c r="H27" s="135">
        <f t="shared" ref="H27" si="41">SUM(H28:H29)</f>
        <v>436</v>
      </c>
      <c r="I27" s="135">
        <f t="shared" ref="I27" si="42">SUM(I28:I29)</f>
        <v>1140</v>
      </c>
      <c r="J27" s="135">
        <f t="shared" ref="J27" si="43">SUM(J28:J29)</f>
        <v>1734</v>
      </c>
      <c r="K27" s="231">
        <f t="shared" ref="K27" si="44">SUM(K28:K29)</f>
        <v>1347</v>
      </c>
      <c r="L27" s="94">
        <f>SUM(L28:L29)</f>
        <v>731</v>
      </c>
      <c r="M27" s="135">
        <f t="shared" ref="M27" si="45">SUM(M28:M29)</f>
        <v>745</v>
      </c>
      <c r="N27" s="135">
        <f t="shared" ref="N27" si="46">SUM(N28:N29)</f>
        <v>598</v>
      </c>
      <c r="O27" s="135">
        <f t="shared" ref="O27" si="47">SUM(O28:O29)</f>
        <v>1571</v>
      </c>
      <c r="P27" s="135">
        <f t="shared" ref="P27" si="48">SUM(P28:P29)</f>
        <v>1989</v>
      </c>
      <c r="Q27" s="231">
        <f t="shared" ref="Q27" si="49">SUM(Q28:Q29)</f>
        <v>1338</v>
      </c>
      <c r="R27" s="94">
        <f t="shared" si="10"/>
        <v>-80</v>
      </c>
      <c r="S27" s="135">
        <f t="shared" si="11"/>
        <v>-198</v>
      </c>
      <c r="T27" s="135">
        <f t="shared" si="12"/>
        <v>-162</v>
      </c>
      <c r="U27" s="135">
        <f t="shared" si="13"/>
        <v>-431</v>
      </c>
      <c r="V27" s="135">
        <f t="shared" si="14"/>
        <v>-255</v>
      </c>
      <c r="W27" s="231">
        <f t="shared" si="15"/>
        <v>9</v>
      </c>
      <c r="X27" s="263">
        <f t="shared" si="16"/>
        <v>-0.1094391244870041</v>
      </c>
      <c r="Y27" s="284">
        <f t="shared" si="17"/>
        <v>-0.26577181208053691</v>
      </c>
      <c r="Z27" s="284">
        <f t="shared" si="18"/>
        <v>-0.2709030100334448</v>
      </c>
      <c r="AA27" s="284">
        <f t="shared" si="19"/>
        <v>-0.27434754933163591</v>
      </c>
      <c r="AB27" s="284">
        <f t="shared" si="20"/>
        <v>-0.12820512820512819</v>
      </c>
      <c r="AC27" s="285">
        <f t="shared" si="21"/>
        <v>6.7264573991031393E-3</v>
      </c>
    </row>
    <row r="28" spans="1:29" s="76" customFormat="1" x14ac:dyDescent="0.25">
      <c r="A28" s="119" t="s">
        <v>139</v>
      </c>
      <c r="B28" s="120">
        <v>1693</v>
      </c>
      <c r="C28" s="121">
        <v>2076</v>
      </c>
      <c r="D28" s="122">
        <f t="shared" si="2"/>
        <v>-383</v>
      </c>
      <c r="E28" s="123">
        <f t="shared" si="3"/>
        <v>-0.18448940269749517</v>
      </c>
      <c r="F28" s="235">
        <v>273</v>
      </c>
      <c r="G28" s="167">
        <v>216</v>
      </c>
      <c r="H28" s="167">
        <v>159</v>
      </c>
      <c r="I28" s="167">
        <v>383</v>
      </c>
      <c r="J28" s="167">
        <v>437</v>
      </c>
      <c r="K28" s="236">
        <v>225</v>
      </c>
      <c r="L28" s="235">
        <v>394</v>
      </c>
      <c r="M28" s="167">
        <v>307</v>
      </c>
      <c r="N28" s="167">
        <v>211</v>
      </c>
      <c r="O28" s="167">
        <v>460</v>
      </c>
      <c r="P28" s="167">
        <v>490</v>
      </c>
      <c r="Q28" s="236">
        <v>214</v>
      </c>
      <c r="R28" s="235">
        <f t="shared" si="10"/>
        <v>-121</v>
      </c>
      <c r="S28" s="167">
        <f t="shared" si="11"/>
        <v>-91</v>
      </c>
      <c r="T28" s="167">
        <f t="shared" si="12"/>
        <v>-52</v>
      </c>
      <c r="U28" s="167">
        <f t="shared" si="13"/>
        <v>-77</v>
      </c>
      <c r="V28" s="167">
        <f t="shared" si="14"/>
        <v>-53</v>
      </c>
      <c r="W28" s="236">
        <f t="shared" si="15"/>
        <v>11</v>
      </c>
      <c r="X28" s="298">
        <f t="shared" si="16"/>
        <v>-0.30710659898477155</v>
      </c>
      <c r="Y28" s="299">
        <f t="shared" si="17"/>
        <v>-0.29641693811074921</v>
      </c>
      <c r="Z28" s="299">
        <f t="shared" si="18"/>
        <v>-0.24644549763033174</v>
      </c>
      <c r="AA28" s="299">
        <f t="shared" si="19"/>
        <v>-0.16739130434782609</v>
      </c>
      <c r="AB28" s="299">
        <f t="shared" si="20"/>
        <v>-0.10816326530612246</v>
      </c>
      <c r="AC28" s="300">
        <f t="shared" si="21"/>
        <v>5.1401869158878503E-2</v>
      </c>
    </row>
    <row r="29" spans="1:29" x14ac:dyDescent="0.25">
      <c r="A29" s="10" t="s">
        <v>75</v>
      </c>
      <c r="B29" s="92">
        <f>B27-B28</f>
        <v>4162</v>
      </c>
      <c r="C29" s="52">
        <f>C27-C28</f>
        <v>4896</v>
      </c>
      <c r="D29" s="53">
        <f t="shared" si="2"/>
        <v>-734</v>
      </c>
      <c r="E29" s="27">
        <f t="shared" si="3"/>
        <v>-0.14991830065359477</v>
      </c>
      <c r="F29" s="219">
        <v>378</v>
      </c>
      <c r="G29" s="133">
        <v>331</v>
      </c>
      <c r="H29" s="133">
        <v>277</v>
      </c>
      <c r="I29" s="133">
        <v>757</v>
      </c>
      <c r="J29" s="133">
        <v>1297</v>
      </c>
      <c r="K29" s="157">
        <v>1122</v>
      </c>
      <c r="L29" s="219">
        <v>337</v>
      </c>
      <c r="M29" s="133">
        <v>438</v>
      </c>
      <c r="N29" s="133">
        <v>387</v>
      </c>
      <c r="O29" s="133">
        <v>1111</v>
      </c>
      <c r="P29" s="133">
        <v>1499</v>
      </c>
      <c r="Q29" s="157">
        <v>1124</v>
      </c>
      <c r="R29" s="219">
        <f t="shared" si="10"/>
        <v>41</v>
      </c>
      <c r="S29" s="133">
        <f t="shared" si="11"/>
        <v>-107</v>
      </c>
      <c r="T29" s="133">
        <f t="shared" si="12"/>
        <v>-110</v>
      </c>
      <c r="U29" s="133">
        <f t="shared" si="13"/>
        <v>-354</v>
      </c>
      <c r="V29" s="133">
        <f t="shared" si="14"/>
        <v>-202</v>
      </c>
      <c r="W29" s="157">
        <f t="shared" si="15"/>
        <v>-2</v>
      </c>
      <c r="X29" s="260">
        <f t="shared" si="16"/>
        <v>0.12166172106824925</v>
      </c>
      <c r="Y29" s="288">
        <f t="shared" si="17"/>
        <v>-0.24429223744292236</v>
      </c>
      <c r="Z29" s="288">
        <f t="shared" si="18"/>
        <v>-0.2842377260981912</v>
      </c>
      <c r="AA29" s="288">
        <f t="shared" si="19"/>
        <v>-0.31863186318631864</v>
      </c>
      <c r="AB29" s="288">
        <f t="shared" si="20"/>
        <v>-0.13475650433622416</v>
      </c>
      <c r="AC29" s="289">
        <f t="shared" si="21"/>
        <v>-1.7793594306049821E-3</v>
      </c>
    </row>
    <row r="30" spans="1:29" x14ac:dyDescent="0.25">
      <c r="A30" s="5" t="s">
        <v>76</v>
      </c>
      <c r="B30" s="97">
        <v>57123</v>
      </c>
      <c r="C30" s="56">
        <v>55696</v>
      </c>
      <c r="D30" s="57">
        <f t="shared" si="2"/>
        <v>1427</v>
      </c>
      <c r="E30" s="28">
        <f t="shared" si="3"/>
        <v>2.5621229531743752E-2</v>
      </c>
      <c r="F30" s="97">
        <v>6436</v>
      </c>
      <c r="G30" s="136">
        <v>5432</v>
      </c>
      <c r="H30" s="136">
        <v>4826</v>
      </c>
      <c r="I30" s="136">
        <v>15267</v>
      </c>
      <c r="J30" s="136">
        <v>13761</v>
      </c>
      <c r="K30" s="230">
        <v>11401</v>
      </c>
      <c r="L30" s="97">
        <v>6329</v>
      </c>
      <c r="M30" s="136">
        <v>5347</v>
      </c>
      <c r="N30" s="136">
        <v>4713</v>
      </c>
      <c r="O30" s="136">
        <v>14250</v>
      </c>
      <c r="P30" s="136">
        <v>15115</v>
      </c>
      <c r="Q30" s="230">
        <v>9942</v>
      </c>
      <c r="R30" s="97">
        <f t="shared" si="10"/>
        <v>107</v>
      </c>
      <c r="S30" s="136">
        <f t="shared" si="11"/>
        <v>85</v>
      </c>
      <c r="T30" s="136">
        <f t="shared" si="12"/>
        <v>113</v>
      </c>
      <c r="U30" s="136">
        <f t="shared" si="13"/>
        <v>1017</v>
      </c>
      <c r="V30" s="136">
        <f t="shared" si="14"/>
        <v>-1354</v>
      </c>
      <c r="W30" s="230">
        <f t="shared" si="15"/>
        <v>1459</v>
      </c>
      <c r="X30" s="264">
        <f t="shared" si="16"/>
        <v>1.6906304313477644E-2</v>
      </c>
      <c r="Y30" s="282">
        <f t="shared" si="17"/>
        <v>1.5896764540864035E-2</v>
      </c>
      <c r="Z30" s="282">
        <f t="shared" si="18"/>
        <v>2.3976235943136005E-2</v>
      </c>
      <c r="AA30" s="282">
        <f t="shared" si="19"/>
        <v>7.1368421052631581E-2</v>
      </c>
      <c r="AB30" s="282">
        <f t="shared" si="20"/>
        <v>-8.957988752894476E-2</v>
      </c>
      <c r="AC30" s="283">
        <f t="shared" si="21"/>
        <v>0.1467511567089117</v>
      </c>
    </row>
    <row r="31" spans="1:29" x14ac:dyDescent="0.25">
      <c r="A31" s="4" t="s">
        <v>77</v>
      </c>
      <c r="B31" s="94">
        <v>52156</v>
      </c>
      <c r="C31" s="48">
        <v>50735</v>
      </c>
      <c r="D31" s="49">
        <f t="shared" si="2"/>
        <v>1421</v>
      </c>
      <c r="E31" s="25">
        <f t="shared" si="3"/>
        <v>2.8008278308859762E-2</v>
      </c>
      <c r="F31" s="94">
        <f>SUM(F32:F35)</f>
        <v>5929</v>
      </c>
      <c r="G31" s="135">
        <f t="shared" ref="G31:K31" si="50">SUM(G32:G35)</f>
        <v>5208</v>
      </c>
      <c r="H31" s="135">
        <f t="shared" si="50"/>
        <v>4242</v>
      </c>
      <c r="I31" s="135">
        <f t="shared" si="50"/>
        <v>13636</v>
      </c>
      <c r="J31" s="135">
        <f t="shared" si="50"/>
        <v>13275</v>
      </c>
      <c r="K31" s="231">
        <f t="shared" si="50"/>
        <v>9866</v>
      </c>
      <c r="L31" s="94">
        <f>SUM(L32:L35)</f>
        <v>6934</v>
      </c>
      <c r="M31" s="135">
        <f t="shared" ref="M31" si="51">SUM(M32:M35)</f>
        <v>5139</v>
      </c>
      <c r="N31" s="135">
        <f t="shared" ref="N31" si="52">SUM(N32:N35)</f>
        <v>3746</v>
      </c>
      <c r="O31" s="135">
        <f t="shared" ref="O31" si="53">SUM(O32:O35)</f>
        <v>14496</v>
      </c>
      <c r="P31" s="135">
        <f t="shared" ref="P31" si="54">SUM(P32:P35)</f>
        <v>12818</v>
      </c>
      <c r="Q31" s="231">
        <f t="shared" ref="Q31" si="55">SUM(Q32:Q35)</f>
        <v>7602</v>
      </c>
      <c r="R31" s="94">
        <f t="shared" si="10"/>
        <v>-1005</v>
      </c>
      <c r="S31" s="135">
        <f t="shared" si="11"/>
        <v>69</v>
      </c>
      <c r="T31" s="135">
        <f t="shared" si="12"/>
        <v>496</v>
      </c>
      <c r="U31" s="135">
        <f t="shared" si="13"/>
        <v>-860</v>
      </c>
      <c r="V31" s="135">
        <f t="shared" si="14"/>
        <v>457</v>
      </c>
      <c r="W31" s="231">
        <f t="shared" si="15"/>
        <v>2264</v>
      </c>
      <c r="X31" s="263">
        <f t="shared" si="16"/>
        <v>-0.144937986732045</v>
      </c>
      <c r="Y31" s="284">
        <f t="shared" si="17"/>
        <v>1.3426736719206071E-2</v>
      </c>
      <c r="Z31" s="284">
        <f t="shared" si="18"/>
        <v>0.13240790176187933</v>
      </c>
      <c r="AA31" s="284">
        <f t="shared" si="19"/>
        <v>-5.932671081677704E-2</v>
      </c>
      <c r="AB31" s="284">
        <f t="shared" si="20"/>
        <v>3.5652987985645188E-2</v>
      </c>
      <c r="AC31" s="285">
        <f t="shared" si="21"/>
        <v>0.29781636411470663</v>
      </c>
    </row>
    <row r="32" spans="1:29" x14ac:dyDescent="0.25">
      <c r="A32" s="9" t="s">
        <v>181</v>
      </c>
      <c r="B32" s="95">
        <v>214</v>
      </c>
      <c r="C32" s="50">
        <v>205</v>
      </c>
      <c r="D32" s="51">
        <f t="shared" si="2"/>
        <v>9</v>
      </c>
      <c r="E32" s="77">
        <f t="shared" si="3"/>
        <v>4.3902439024390241E-2</v>
      </c>
      <c r="F32" s="218">
        <v>24</v>
      </c>
      <c r="G32" s="132">
        <v>14</v>
      </c>
      <c r="H32" s="132">
        <v>13</v>
      </c>
      <c r="I32" s="132">
        <v>34</v>
      </c>
      <c r="J32" s="132">
        <v>65</v>
      </c>
      <c r="K32" s="232">
        <v>64</v>
      </c>
      <c r="L32" s="218">
        <v>20</v>
      </c>
      <c r="M32" s="132">
        <v>15</v>
      </c>
      <c r="N32" s="132">
        <v>6</v>
      </c>
      <c r="O32" s="132">
        <v>41</v>
      </c>
      <c r="P32" s="132">
        <v>60</v>
      </c>
      <c r="Q32" s="232">
        <v>63</v>
      </c>
      <c r="R32" s="218">
        <f t="shared" si="10"/>
        <v>4</v>
      </c>
      <c r="S32" s="132">
        <f t="shared" si="11"/>
        <v>-1</v>
      </c>
      <c r="T32" s="132">
        <f t="shared" si="12"/>
        <v>7</v>
      </c>
      <c r="U32" s="132">
        <f t="shared" si="13"/>
        <v>-7</v>
      </c>
      <c r="V32" s="132">
        <f t="shared" si="14"/>
        <v>5</v>
      </c>
      <c r="W32" s="232">
        <f t="shared" si="15"/>
        <v>1</v>
      </c>
      <c r="X32" s="257">
        <f t="shared" si="16"/>
        <v>0.2</v>
      </c>
      <c r="Y32" s="286">
        <f t="shared" si="17"/>
        <v>-6.6666666666666666E-2</v>
      </c>
      <c r="Z32" s="286">
        <f t="shared" si="18"/>
        <v>1.1666666666666667</v>
      </c>
      <c r="AA32" s="286">
        <f t="shared" si="19"/>
        <v>-0.17073170731707318</v>
      </c>
      <c r="AB32" s="286">
        <f t="shared" si="20"/>
        <v>8.3333333333333329E-2</v>
      </c>
      <c r="AC32" s="287">
        <f t="shared" si="21"/>
        <v>1.5873015873015872E-2</v>
      </c>
    </row>
    <row r="33" spans="1:29" x14ac:dyDescent="0.25">
      <c r="A33" s="9" t="s">
        <v>140</v>
      </c>
      <c r="B33" s="95">
        <v>19923</v>
      </c>
      <c r="C33" s="50">
        <v>20181</v>
      </c>
      <c r="D33" s="51">
        <f t="shared" si="2"/>
        <v>-258</v>
      </c>
      <c r="E33" s="77">
        <f t="shared" si="3"/>
        <v>-1.2784302066299985E-2</v>
      </c>
      <c r="F33" s="218">
        <v>2255</v>
      </c>
      <c r="G33" s="132">
        <v>2206</v>
      </c>
      <c r="H33" s="132">
        <v>1525</v>
      </c>
      <c r="I33" s="132">
        <v>4597</v>
      </c>
      <c r="J33" s="132">
        <v>5303</v>
      </c>
      <c r="K33" s="232">
        <v>4037</v>
      </c>
      <c r="L33" s="218">
        <v>2720</v>
      </c>
      <c r="M33" s="132">
        <v>2340</v>
      </c>
      <c r="N33" s="132">
        <v>1329</v>
      </c>
      <c r="O33" s="132">
        <v>5035</v>
      </c>
      <c r="P33" s="132">
        <v>5483</v>
      </c>
      <c r="Q33" s="232">
        <v>3274</v>
      </c>
      <c r="R33" s="218">
        <f t="shared" si="10"/>
        <v>-465</v>
      </c>
      <c r="S33" s="132">
        <f t="shared" si="11"/>
        <v>-134</v>
      </c>
      <c r="T33" s="132">
        <f t="shared" si="12"/>
        <v>196</v>
      </c>
      <c r="U33" s="132">
        <f t="shared" si="13"/>
        <v>-438</v>
      </c>
      <c r="V33" s="132">
        <f t="shared" si="14"/>
        <v>-180</v>
      </c>
      <c r="W33" s="232">
        <f t="shared" si="15"/>
        <v>763</v>
      </c>
      <c r="X33" s="257">
        <f t="shared" si="16"/>
        <v>-0.17095588235294118</v>
      </c>
      <c r="Y33" s="286">
        <f t="shared" si="17"/>
        <v>-5.7264957264957263E-2</v>
      </c>
      <c r="Z33" s="286">
        <f t="shared" si="18"/>
        <v>0.14747930775018811</v>
      </c>
      <c r="AA33" s="286">
        <f t="shared" si="19"/>
        <v>-8.6991062562065541E-2</v>
      </c>
      <c r="AB33" s="286">
        <f t="shared" si="20"/>
        <v>-3.2828743388655844E-2</v>
      </c>
      <c r="AC33" s="287">
        <f t="shared" si="21"/>
        <v>0.23304825901038484</v>
      </c>
    </row>
    <row r="34" spans="1:29" x14ac:dyDescent="0.25">
      <c r="A34" s="9" t="s">
        <v>141</v>
      </c>
      <c r="B34" s="95">
        <v>1191</v>
      </c>
      <c r="C34" s="50">
        <v>1218</v>
      </c>
      <c r="D34" s="51">
        <f t="shared" si="2"/>
        <v>-27</v>
      </c>
      <c r="E34" s="77">
        <f t="shared" si="3"/>
        <v>-2.2167487684729065E-2</v>
      </c>
      <c r="F34" s="218">
        <v>243</v>
      </c>
      <c r="G34" s="132">
        <v>155</v>
      </c>
      <c r="H34" s="132">
        <v>66</v>
      </c>
      <c r="I34" s="132">
        <v>435</v>
      </c>
      <c r="J34" s="132">
        <v>240</v>
      </c>
      <c r="K34" s="232">
        <v>52</v>
      </c>
      <c r="L34" s="218">
        <v>348</v>
      </c>
      <c r="M34" s="132">
        <v>128</v>
      </c>
      <c r="N34" s="132">
        <v>49</v>
      </c>
      <c r="O34" s="132">
        <v>552</v>
      </c>
      <c r="P34" s="132">
        <v>115</v>
      </c>
      <c r="Q34" s="232">
        <v>26</v>
      </c>
      <c r="R34" s="218">
        <f t="shared" si="10"/>
        <v>-105</v>
      </c>
      <c r="S34" s="132">
        <f t="shared" si="11"/>
        <v>27</v>
      </c>
      <c r="T34" s="132">
        <f t="shared" si="12"/>
        <v>17</v>
      </c>
      <c r="U34" s="132">
        <f t="shared" si="13"/>
        <v>-117</v>
      </c>
      <c r="V34" s="132">
        <f t="shared" si="14"/>
        <v>125</v>
      </c>
      <c r="W34" s="232">
        <f t="shared" si="15"/>
        <v>26</v>
      </c>
      <c r="X34" s="257">
        <f t="shared" si="16"/>
        <v>-0.30172413793103448</v>
      </c>
      <c r="Y34" s="286">
        <f t="shared" si="17"/>
        <v>0.2109375</v>
      </c>
      <c r="Z34" s="286">
        <f t="shared" si="18"/>
        <v>0.34693877551020408</v>
      </c>
      <c r="AA34" s="286">
        <f t="shared" si="19"/>
        <v>-0.21195652173913043</v>
      </c>
      <c r="AB34" s="286">
        <f t="shared" si="20"/>
        <v>1.0869565217391304</v>
      </c>
      <c r="AC34" s="287">
        <f t="shared" si="21"/>
        <v>1</v>
      </c>
    </row>
    <row r="35" spans="1:29" x14ac:dyDescent="0.25">
      <c r="A35" s="10" t="s">
        <v>80</v>
      </c>
      <c r="B35" s="92">
        <f>B31-(B32+B33+B34)</f>
        <v>30828</v>
      </c>
      <c r="C35" s="52">
        <f>C31-(C32+C33+C34)</f>
        <v>29131</v>
      </c>
      <c r="D35" s="53">
        <f t="shared" si="2"/>
        <v>1697</v>
      </c>
      <c r="E35" s="27">
        <f t="shared" si="3"/>
        <v>5.82540935772888E-2</v>
      </c>
      <c r="F35" s="219">
        <v>3407</v>
      </c>
      <c r="G35" s="133">
        <v>2833</v>
      </c>
      <c r="H35" s="133">
        <v>2638</v>
      </c>
      <c r="I35" s="133">
        <v>8570</v>
      </c>
      <c r="J35" s="133">
        <v>7667</v>
      </c>
      <c r="K35" s="157">
        <v>5713</v>
      </c>
      <c r="L35" s="219">
        <v>3846</v>
      </c>
      <c r="M35" s="133">
        <v>2656</v>
      </c>
      <c r="N35" s="133">
        <v>2362</v>
      </c>
      <c r="O35" s="133">
        <v>8868</v>
      </c>
      <c r="P35" s="133">
        <v>7160</v>
      </c>
      <c r="Q35" s="157">
        <v>4239</v>
      </c>
      <c r="R35" s="219">
        <f t="shared" si="10"/>
        <v>-439</v>
      </c>
      <c r="S35" s="133">
        <f t="shared" si="11"/>
        <v>177</v>
      </c>
      <c r="T35" s="133">
        <f t="shared" si="12"/>
        <v>276</v>
      </c>
      <c r="U35" s="133">
        <f t="shared" si="13"/>
        <v>-298</v>
      </c>
      <c r="V35" s="133">
        <f t="shared" si="14"/>
        <v>507</v>
      </c>
      <c r="W35" s="157">
        <f t="shared" si="15"/>
        <v>1474</v>
      </c>
      <c r="X35" s="260">
        <f t="shared" si="16"/>
        <v>-0.11414456578263131</v>
      </c>
      <c r="Y35" s="288">
        <f t="shared" si="17"/>
        <v>6.6641566265060237E-2</v>
      </c>
      <c r="Z35" s="288">
        <f t="shared" si="18"/>
        <v>0.11685012701100762</v>
      </c>
      <c r="AA35" s="288">
        <f t="shared" si="19"/>
        <v>-3.3603969327920612E-2</v>
      </c>
      <c r="AB35" s="288">
        <f t="shared" si="20"/>
        <v>7.0810055865921789E-2</v>
      </c>
      <c r="AC35" s="289">
        <f t="shared" si="21"/>
        <v>0.34772351969804199</v>
      </c>
    </row>
    <row r="36" spans="1:29" x14ac:dyDescent="0.25">
      <c r="A36" s="5" t="s">
        <v>142</v>
      </c>
      <c r="B36" s="97">
        <v>6393</v>
      </c>
      <c r="C36" s="56">
        <v>6307</v>
      </c>
      <c r="D36" s="57">
        <f t="shared" si="2"/>
        <v>86</v>
      </c>
      <c r="E36" s="28">
        <f t="shared" si="3"/>
        <v>1.3635642936419851E-2</v>
      </c>
      <c r="F36" s="97">
        <v>780</v>
      </c>
      <c r="G36" s="136">
        <v>547</v>
      </c>
      <c r="H36" s="136">
        <v>517</v>
      </c>
      <c r="I36" s="136">
        <v>1752</v>
      </c>
      <c r="J36" s="136">
        <v>1724</v>
      </c>
      <c r="K36" s="230">
        <v>1073</v>
      </c>
      <c r="L36" s="97">
        <v>864</v>
      </c>
      <c r="M36" s="136">
        <v>631</v>
      </c>
      <c r="N36" s="136">
        <v>600</v>
      </c>
      <c r="O36" s="136">
        <v>1727</v>
      </c>
      <c r="P36" s="136">
        <v>1687</v>
      </c>
      <c r="Q36" s="230">
        <v>798</v>
      </c>
      <c r="R36" s="97">
        <f t="shared" si="10"/>
        <v>-84</v>
      </c>
      <c r="S36" s="136">
        <f t="shared" si="11"/>
        <v>-84</v>
      </c>
      <c r="T36" s="136">
        <f t="shared" si="12"/>
        <v>-83</v>
      </c>
      <c r="U36" s="136">
        <f t="shared" si="13"/>
        <v>25</v>
      </c>
      <c r="V36" s="136">
        <f t="shared" si="14"/>
        <v>37</v>
      </c>
      <c r="W36" s="230">
        <f t="shared" si="15"/>
        <v>275</v>
      </c>
      <c r="X36" s="264">
        <f t="shared" si="16"/>
        <v>-9.7222222222222224E-2</v>
      </c>
      <c r="Y36" s="282">
        <f t="shared" si="17"/>
        <v>-0.13312202852614896</v>
      </c>
      <c r="Z36" s="282">
        <f t="shared" si="18"/>
        <v>-0.13833333333333334</v>
      </c>
      <c r="AA36" s="282">
        <f t="shared" si="19"/>
        <v>1.4475969889982629E-2</v>
      </c>
      <c r="AB36" s="282">
        <f t="shared" si="20"/>
        <v>2.1932424422050976E-2</v>
      </c>
      <c r="AC36" s="283">
        <f t="shared" si="21"/>
        <v>0.34461152882205515</v>
      </c>
    </row>
    <row r="37" spans="1:29" x14ac:dyDescent="0.25">
      <c r="A37" s="5" t="s">
        <v>143</v>
      </c>
      <c r="B37" s="97">
        <v>9572</v>
      </c>
      <c r="C37" s="56">
        <v>9202</v>
      </c>
      <c r="D37" s="57">
        <f t="shared" si="2"/>
        <v>370</v>
      </c>
      <c r="E37" s="28">
        <f t="shared" si="3"/>
        <v>4.0208650293414472E-2</v>
      </c>
      <c r="F37" s="97">
        <v>1338</v>
      </c>
      <c r="G37" s="136">
        <v>1424</v>
      </c>
      <c r="H37" s="136">
        <v>670</v>
      </c>
      <c r="I37" s="136">
        <v>2147</v>
      </c>
      <c r="J37" s="136">
        <v>2663</v>
      </c>
      <c r="K37" s="230">
        <v>1330</v>
      </c>
      <c r="L37" s="97">
        <v>1295</v>
      </c>
      <c r="M37" s="136">
        <v>1520</v>
      </c>
      <c r="N37" s="136">
        <v>466</v>
      </c>
      <c r="O37" s="136">
        <v>2017</v>
      </c>
      <c r="P37" s="136">
        <v>2811</v>
      </c>
      <c r="Q37" s="230">
        <v>1093</v>
      </c>
      <c r="R37" s="97">
        <f t="shared" si="10"/>
        <v>43</v>
      </c>
      <c r="S37" s="136">
        <f t="shared" si="11"/>
        <v>-96</v>
      </c>
      <c r="T37" s="136">
        <f t="shared" si="12"/>
        <v>204</v>
      </c>
      <c r="U37" s="136">
        <f t="shared" si="13"/>
        <v>130</v>
      </c>
      <c r="V37" s="136">
        <f t="shared" si="14"/>
        <v>-148</v>
      </c>
      <c r="W37" s="230">
        <f t="shared" si="15"/>
        <v>237</v>
      </c>
      <c r="X37" s="264">
        <f t="shared" si="16"/>
        <v>3.3204633204633204E-2</v>
      </c>
      <c r="Y37" s="282">
        <f t="shared" si="17"/>
        <v>-6.3157894736842107E-2</v>
      </c>
      <c r="Z37" s="282">
        <f t="shared" si="18"/>
        <v>0.43776824034334766</v>
      </c>
      <c r="AA37" s="282">
        <f t="shared" si="19"/>
        <v>6.4452156668319285E-2</v>
      </c>
      <c r="AB37" s="282">
        <f t="shared" si="20"/>
        <v>-5.2650302383493421E-2</v>
      </c>
      <c r="AC37" s="283">
        <f t="shared" si="21"/>
        <v>0.21683440073193047</v>
      </c>
    </row>
    <row r="38" spans="1:29" x14ac:dyDescent="0.25">
      <c r="A38" s="4" t="s">
        <v>144</v>
      </c>
      <c r="B38" s="94">
        <v>5848</v>
      </c>
      <c r="C38" s="48">
        <v>5999</v>
      </c>
      <c r="D38" s="49">
        <f t="shared" si="2"/>
        <v>-151</v>
      </c>
      <c r="E38" s="25">
        <f t="shared" si="3"/>
        <v>-2.5170861810301717E-2</v>
      </c>
      <c r="F38" s="94">
        <f>SUM(F39:F41)</f>
        <v>719</v>
      </c>
      <c r="G38" s="135">
        <f t="shared" ref="G38:K38" si="56">SUM(G39:G41)</f>
        <v>664</v>
      </c>
      <c r="H38" s="135">
        <f t="shared" si="56"/>
        <v>395</v>
      </c>
      <c r="I38" s="135">
        <f t="shared" si="56"/>
        <v>1223</v>
      </c>
      <c r="J38" s="135">
        <f t="shared" si="56"/>
        <v>1649</v>
      </c>
      <c r="K38" s="231">
        <f t="shared" si="56"/>
        <v>1198</v>
      </c>
      <c r="L38" s="94">
        <f>SUM(L39:L41)</f>
        <v>751</v>
      </c>
      <c r="M38" s="135">
        <f t="shared" ref="M38" si="57">SUM(M39:M41)</f>
        <v>643</v>
      </c>
      <c r="N38" s="135">
        <f t="shared" ref="N38" si="58">SUM(N39:N41)</f>
        <v>475</v>
      </c>
      <c r="O38" s="135">
        <f t="shared" ref="O38" si="59">SUM(O39:O41)</f>
        <v>1262</v>
      </c>
      <c r="P38" s="135">
        <f t="shared" ref="P38" si="60">SUM(P39:P41)</f>
        <v>1910</v>
      </c>
      <c r="Q38" s="231">
        <f t="shared" ref="Q38" si="61">SUM(Q39:Q41)</f>
        <v>958</v>
      </c>
      <c r="R38" s="94">
        <f t="shared" si="10"/>
        <v>-32</v>
      </c>
      <c r="S38" s="135">
        <f t="shared" si="11"/>
        <v>21</v>
      </c>
      <c r="T38" s="135">
        <f t="shared" si="12"/>
        <v>-80</v>
      </c>
      <c r="U38" s="135">
        <f t="shared" si="13"/>
        <v>-39</v>
      </c>
      <c r="V38" s="135">
        <f t="shared" si="14"/>
        <v>-261</v>
      </c>
      <c r="W38" s="231">
        <f t="shared" si="15"/>
        <v>240</v>
      </c>
      <c r="X38" s="263">
        <f t="shared" si="16"/>
        <v>-4.2609853528628498E-2</v>
      </c>
      <c r="Y38" s="284">
        <f t="shared" si="17"/>
        <v>3.2659409020217731E-2</v>
      </c>
      <c r="Z38" s="284">
        <f t="shared" si="18"/>
        <v>-0.16842105263157894</v>
      </c>
      <c r="AA38" s="284">
        <f t="shared" si="19"/>
        <v>-3.0903328050713153E-2</v>
      </c>
      <c r="AB38" s="284">
        <f t="shared" si="20"/>
        <v>-0.13664921465968585</v>
      </c>
      <c r="AC38" s="285">
        <f t="shared" si="21"/>
        <v>0.25052192066805845</v>
      </c>
    </row>
    <row r="39" spans="1:29" x14ac:dyDescent="0.25">
      <c r="A39" s="9" t="s">
        <v>126</v>
      </c>
      <c r="B39" s="95">
        <v>1251</v>
      </c>
      <c r="C39" s="50">
        <v>1290</v>
      </c>
      <c r="D39" s="51">
        <f t="shared" si="2"/>
        <v>-39</v>
      </c>
      <c r="E39" s="77">
        <f t="shared" si="3"/>
        <v>-3.0232558139534883E-2</v>
      </c>
      <c r="F39" s="218">
        <v>173</v>
      </c>
      <c r="G39" s="132">
        <v>141</v>
      </c>
      <c r="H39" s="132">
        <v>77</v>
      </c>
      <c r="I39" s="132">
        <v>301</v>
      </c>
      <c r="J39" s="132">
        <v>326</v>
      </c>
      <c r="K39" s="232">
        <v>233</v>
      </c>
      <c r="L39" s="218">
        <v>160</v>
      </c>
      <c r="M39" s="132">
        <v>155</v>
      </c>
      <c r="N39" s="132">
        <v>101</v>
      </c>
      <c r="O39" s="132">
        <v>282</v>
      </c>
      <c r="P39" s="132">
        <v>365</v>
      </c>
      <c r="Q39" s="232">
        <v>227</v>
      </c>
      <c r="R39" s="218">
        <f t="shared" si="10"/>
        <v>13</v>
      </c>
      <c r="S39" s="132">
        <f t="shared" si="11"/>
        <v>-14</v>
      </c>
      <c r="T39" s="132">
        <f t="shared" si="12"/>
        <v>-24</v>
      </c>
      <c r="U39" s="132">
        <f t="shared" si="13"/>
        <v>19</v>
      </c>
      <c r="V39" s="132">
        <f t="shared" si="14"/>
        <v>-39</v>
      </c>
      <c r="W39" s="232">
        <f t="shared" si="15"/>
        <v>6</v>
      </c>
      <c r="X39" s="257">
        <f t="shared" si="16"/>
        <v>8.1250000000000003E-2</v>
      </c>
      <c r="Y39" s="286">
        <f t="shared" si="17"/>
        <v>-9.0322580645161285E-2</v>
      </c>
      <c r="Z39" s="286">
        <f t="shared" si="18"/>
        <v>-0.23762376237623761</v>
      </c>
      <c r="AA39" s="286">
        <f t="shared" si="19"/>
        <v>6.7375886524822695E-2</v>
      </c>
      <c r="AB39" s="286">
        <f t="shared" si="20"/>
        <v>-0.10684931506849316</v>
      </c>
      <c r="AC39" s="287">
        <f t="shared" si="21"/>
        <v>2.643171806167401E-2</v>
      </c>
    </row>
    <row r="40" spans="1:29" x14ac:dyDescent="0.25">
      <c r="A40" s="9" t="s">
        <v>138</v>
      </c>
      <c r="B40" s="95">
        <v>1311</v>
      </c>
      <c r="C40" s="50">
        <v>1354</v>
      </c>
      <c r="D40" s="51">
        <f t="shared" si="2"/>
        <v>-43</v>
      </c>
      <c r="E40" s="77">
        <f t="shared" si="3"/>
        <v>-3.1757754800590843E-2</v>
      </c>
      <c r="F40" s="218">
        <v>183</v>
      </c>
      <c r="G40" s="132">
        <v>148</v>
      </c>
      <c r="H40" s="132">
        <v>130</v>
      </c>
      <c r="I40" s="132">
        <v>315</v>
      </c>
      <c r="J40" s="132">
        <v>324</v>
      </c>
      <c r="K40" s="232">
        <v>211</v>
      </c>
      <c r="L40" s="218">
        <v>225</v>
      </c>
      <c r="M40" s="132">
        <v>156</v>
      </c>
      <c r="N40" s="132">
        <v>123</v>
      </c>
      <c r="O40" s="132">
        <v>342</v>
      </c>
      <c r="P40" s="132">
        <v>324</v>
      </c>
      <c r="Q40" s="232">
        <v>184</v>
      </c>
      <c r="R40" s="218">
        <f t="shared" si="10"/>
        <v>-42</v>
      </c>
      <c r="S40" s="132">
        <f t="shared" si="11"/>
        <v>-8</v>
      </c>
      <c r="T40" s="132">
        <f t="shared" si="12"/>
        <v>7</v>
      </c>
      <c r="U40" s="132">
        <f t="shared" si="13"/>
        <v>-27</v>
      </c>
      <c r="V40" s="132">
        <f t="shared" si="14"/>
        <v>0</v>
      </c>
      <c r="W40" s="232">
        <f t="shared" si="15"/>
        <v>27</v>
      </c>
      <c r="X40" s="257">
        <f t="shared" si="16"/>
        <v>-0.18666666666666668</v>
      </c>
      <c r="Y40" s="286">
        <f t="shared" si="17"/>
        <v>-5.128205128205128E-2</v>
      </c>
      <c r="Z40" s="286">
        <f t="shared" si="18"/>
        <v>5.6910569105691054E-2</v>
      </c>
      <c r="AA40" s="286">
        <f t="shared" si="19"/>
        <v>-7.8947368421052627E-2</v>
      </c>
      <c r="AB40" s="286">
        <f t="shared" si="20"/>
        <v>0</v>
      </c>
      <c r="AC40" s="287">
        <f t="shared" si="21"/>
        <v>0.14673913043478262</v>
      </c>
    </row>
    <row r="41" spans="1:29" x14ac:dyDescent="0.25">
      <c r="A41" s="10" t="s">
        <v>145</v>
      </c>
      <c r="B41" s="92">
        <f>B38-(B39+B40)</f>
        <v>3286</v>
      </c>
      <c r="C41" s="52">
        <f>C38-(C39+C40)</f>
        <v>3355</v>
      </c>
      <c r="D41" s="53">
        <f t="shared" si="2"/>
        <v>-69</v>
      </c>
      <c r="E41" s="27">
        <f t="shared" si="3"/>
        <v>-2.0566318926974664E-2</v>
      </c>
      <c r="F41" s="219">
        <v>363</v>
      </c>
      <c r="G41" s="133">
        <v>375</v>
      </c>
      <c r="H41" s="133">
        <v>188</v>
      </c>
      <c r="I41" s="133">
        <v>607</v>
      </c>
      <c r="J41" s="133">
        <v>999</v>
      </c>
      <c r="K41" s="157">
        <v>754</v>
      </c>
      <c r="L41" s="219">
        <v>366</v>
      </c>
      <c r="M41" s="133">
        <v>332</v>
      </c>
      <c r="N41" s="133">
        <v>251</v>
      </c>
      <c r="O41" s="133">
        <v>638</v>
      </c>
      <c r="P41" s="133">
        <v>1221</v>
      </c>
      <c r="Q41" s="157">
        <v>547</v>
      </c>
      <c r="R41" s="219">
        <f t="shared" si="10"/>
        <v>-3</v>
      </c>
      <c r="S41" s="133">
        <f t="shared" si="11"/>
        <v>43</v>
      </c>
      <c r="T41" s="133">
        <f t="shared" si="12"/>
        <v>-63</v>
      </c>
      <c r="U41" s="133">
        <f t="shared" si="13"/>
        <v>-31</v>
      </c>
      <c r="V41" s="133">
        <f t="shared" si="14"/>
        <v>-222</v>
      </c>
      <c r="W41" s="157">
        <f t="shared" si="15"/>
        <v>207</v>
      </c>
      <c r="X41" s="260">
        <f t="shared" si="16"/>
        <v>-8.1967213114754103E-3</v>
      </c>
      <c r="Y41" s="288">
        <f t="shared" si="17"/>
        <v>0.12951807228915663</v>
      </c>
      <c r="Z41" s="288">
        <f t="shared" si="18"/>
        <v>-0.25099601593625498</v>
      </c>
      <c r="AA41" s="288">
        <f t="shared" si="19"/>
        <v>-4.8589341692789965E-2</v>
      </c>
      <c r="AB41" s="288">
        <f t="shared" si="20"/>
        <v>-0.18181818181818182</v>
      </c>
      <c r="AC41" s="289">
        <f t="shared" si="21"/>
        <v>0.37842778793418647</v>
      </c>
    </row>
    <row r="42" spans="1:29" x14ac:dyDescent="0.25">
      <c r="A42" s="5" t="s">
        <v>149</v>
      </c>
      <c r="B42" s="97">
        <v>24474</v>
      </c>
      <c r="C42" s="56">
        <v>25201</v>
      </c>
      <c r="D42" s="57">
        <f t="shared" si="2"/>
        <v>-727</v>
      </c>
      <c r="E42" s="28">
        <f t="shared" si="3"/>
        <v>-2.8848061584857743E-2</v>
      </c>
      <c r="F42" s="97">
        <v>3216</v>
      </c>
      <c r="G42" s="136">
        <v>2461</v>
      </c>
      <c r="H42" s="136">
        <v>2399</v>
      </c>
      <c r="I42" s="136">
        <v>6817</v>
      </c>
      <c r="J42" s="136">
        <v>5787</v>
      </c>
      <c r="K42" s="230">
        <v>3794</v>
      </c>
      <c r="L42" s="97">
        <v>3583</v>
      </c>
      <c r="M42" s="136">
        <v>2650</v>
      </c>
      <c r="N42" s="136">
        <v>2738</v>
      </c>
      <c r="O42" s="136">
        <v>6736</v>
      </c>
      <c r="P42" s="136">
        <v>6014</v>
      </c>
      <c r="Q42" s="230">
        <v>3480</v>
      </c>
      <c r="R42" s="97">
        <f t="shared" si="10"/>
        <v>-367</v>
      </c>
      <c r="S42" s="136">
        <f t="shared" si="11"/>
        <v>-189</v>
      </c>
      <c r="T42" s="136">
        <f t="shared" si="12"/>
        <v>-339</v>
      </c>
      <c r="U42" s="136">
        <f t="shared" si="13"/>
        <v>81</v>
      </c>
      <c r="V42" s="136">
        <f t="shared" si="14"/>
        <v>-227</v>
      </c>
      <c r="W42" s="230">
        <f t="shared" si="15"/>
        <v>314</v>
      </c>
      <c r="X42" s="264">
        <f t="shared" si="16"/>
        <v>-0.10242813284956741</v>
      </c>
      <c r="Y42" s="282">
        <f t="shared" si="17"/>
        <v>-7.1320754716981127E-2</v>
      </c>
      <c r="Z42" s="282">
        <f t="shared" si="18"/>
        <v>-0.12381300219138057</v>
      </c>
      <c r="AA42" s="282">
        <f t="shared" si="19"/>
        <v>1.2024940617577197E-2</v>
      </c>
      <c r="AB42" s="282">
        <f t="shared" si="20"/>
        <v>-3.7745261057532425E-2</v>
      </c>
      <c r="AC42" s="283">
        <f t="shared" si="21"/>
        <v>9.022988505747126E-2</v>
      </c>
    </row>
    <row r="43" spans="1:29" x14ac:dyDescent="0.25">
      <c r="A43" s="5" t="s">
        <v>150</v>
      </c>
      <c r="B43" s="97">
        <v>23070</v>
      </c>
      <c r="C43" s="56">
        <v>24431</v>
      </c>
      <c r="D43" s="57">
        <f t="shared" si="2"/>
        <v>-1361</v>
      </c>
      <c r="E43" s="28">
        <f t="shared" si="3"/>
        <v>-5.5707912078916129E-2</v>
      </c>
      <c r="F43" s="97">
        <v>2890</v>
      </c>
      <c r="G43" s="136">
        <v>2461</v>
      </c>
      <c r="H43" s="136">
        <v>1865</v>
      </c>
      <c r="I43" s="136">
        <v>5009</v>
      </c>
      <c r="J43" s="136">
        <v>6099</v>
      </c>
      <c r="K43" s="230">
        <v>4746</v>
      </c>
      <c r="L43" s="97">
        <v>3016</v>
      </c>
      <c r="M43" s="136">
        <v>2757</v>
      </c>
      <c r="N43" s="136">
        <v>1999</v>
      </c>
      <c r="O43" s="136">
        <v>5321</v>
      </c>
      <c r="P43" s="136">
        <v>6983</v>
      </c>
      <c r="Q43" s="230">
        <v>4355</v>
      </c>
      <c r="R43" s="97">
        <f t="shared" si="10"/>
        <v>-126</v>
      </c>
      <c r="S43" s="136">
        <f t="shared" si="11"/>
        <v>-296</v>
      </c>
      <c r="T43" s="136">
        <f t="shared" si="12"/>
        <v>-134</v>
      </c>
      <c r="U43" s="136">
        <f t="shared" si="13"/>
        <v>-312</v>
      </c>
      <c r="V43" s="136">
        <f t="shared" si="14"/>
        <v>-884</v>
      </c>
      <c r="W43" s="230">
        <f t="shared" si="15"/>
        <v>391</v>
      </c>
      <c r="X43" s="264">
        <f t="shared" si="16"/>
        <v>-4.1777188328912467E-2</v>
      </c>
      <c r="Y43" s="282">
        <f t="shared" si="17"/>
        <v>-0.10736307580703663</v>
      </c>
      <c r="Z43" s="282">
        <f t="shared" si="18"/>
        <v>-6.7033516758379194E-2</v>
      </c>
      <c r="AA43" s="282">
        <f t="shared" si="19"/>
        <v>-5.8635594813005072E-2</v>
      </c>
      <c r="AB43" s="282">
        <f t="shared" si="20"/>
        <v>-0.12659315480452527</v>
      </c>
      <c r="AC43" s="283">
        <f t="shared" si="21"/>
        <v>8.9781859931113664E-2</v>
      </c>
    </row>
    <row r="44" spans="1:29" x14ac:dyDescent="0.25">
      <c r="A44" s="5" t="s">
        <v>177</v>
      </c>
      <c r="B44" s="97">
        <v>6811</v>
      </c>
      <c r="C44" s="56">
        <v>6369</v>
      </c>
      <c r="D44" s="57">
        <f t="shared" si="2"/>
        <v>442</v>
      </c>
      <c r="E44" s="28">
        <f t="shared" si="3"/>
        <v>6.9398649709530538E-2</v>
      </c>
      <c r="F44" s="97">
        <v>856</v>
      </c>
      <c r="G44" s="136">
        <v>738</v>
      </c>
      <c r="H44" s="136">
        <v>519</v>
      </c>
      <c r="I44" s="136">
        <v>1737</v>
      </c>
      <c r="J44" s="136">
        <v>1737</v>
      </c>
      <c r="K44" s="230">
        <v>1224</v>
      </c>
      <c r="L44" s="97">
        <v>910</v>
      </c>
      <c r="M44" s="136">
        <v>725</v>
      </c>
      <c r="N44" s="136">
        <v>434</v>
      </c>
      <c r="O44" s="136">
        <v>1712</v>
      </c>
      <c r="P44" s="136">
        <v>1780</v>
      </c>
      <c r="Q44" s="230">
        <v>808</v>
      </c>
      <c r="R44" s="97">
        <f t="shared" si="10"/>
        <v>-54</v>
      </c>
      <c r="S44" s="136">
        <f t="shared" si="11"/>
        <v>13</v>
      </c>
      <c r="T44" s="136">
        <f t="shared" si="12"/>
        <v>85</v>
      </c>
      <c r="U44" s="136">
        <f t="shared" si="13"/>
        <v>25</v>
      </c>
      <c r="V44" s="136">
        <f t="shared" si="14"/>
        <v>-43</v>
      </c>
      <c r="W44" s="230">
        <f t="shared" si="15"/>
        <v>416</v>
      </c>
      <c r="X44" s="264">
        <f t="shared" si="16"/>
        <v>-5.9340659340659338E-2</v>
      </c>
      <c r="Y44" s="282">
        <f t="shared" si="17"/>
        <v>1.793103448275862E-2</v>
      </c>
      <c r="Z44" s="282">
        <f t="shared" si="18"/>
        <v>0.19585253456221199</v>
      </c>
      <c r="AA44" s="282">
        <f t="shared" si="19"/>
        <v>1.4602803738317757E-2</v>
      </c>
      <c r="AB44" s="282">
        <f t="shared" si="20"/>
        <v>-2.4157303370786518E-2</v>
      </c>
      <c r="AC44" s="283">
        <f t="shared" si="21"/>
        <v>0.51485148514851486</v>
      </c>
    </row>
    <row r="45" spans="1:29" x14ac:dyDescent="0.25">
      <c r="A45" s="5" t="s">
        <v>146</v>
      </c>
      <c r="B45" s="97">
        <v>15209</v>
      </c>
      <c r="C45" s="56">
        <v>15246</v>
      </c>
      <c r="D45" s="57">
        <f t="shared" si="2"/>
        <v>-37</v>
      </c>
      <c r="E45" s="28">
        <f t="shared" si="3"/>
        <v>-2.4268660632296994E-3</v>
      </c>
      <c r="F45" s="97">
        <v>1603</v>
      </c>
      <c r="G45" s="136">
        <v>1485</v>
      </c>
      <c r="H45" s="136">
        <v>1258</v>
      </c>
      <c r="I45" s="136">
        <v>3717</v>
      </c>
      <c r="J45" s="136">
        <v>4093</v>
      </c>
      <c r="K45" s="230">
        <v>3053</v>
      </c>
      <c r="L45" s="97">
        <v>1889</v>
      </c>
      <c r="M45" s="136">
        <v>1638</v>
      </c>
      <c r="N45" s="136">
        <v>1259</v>
      </c>
      <c r="O45" s="136">
        <v>3703</v>
      </c>
      <c r="P45" s="136">
        <v>4367</v>
      </c>
      <c r="Q45" s="230">
        <v>2390</v>
      </c>
      <c r="R45" s="97">
        <f t="shared" si="10"/>
        <v>-286</v>
      </c>
      <c r="S45" s="136">
        <f t="shared" si="11"/>
        <v>-153</v>
      </c>
      <c r="T45" s="136">
        <f t="shared" si="12"/>
        <v>-1</v>
      </c>
      <c r="U45" s="136">
        <f t="shared" si="13"/>
        <v>14</v>
      </c>
      <c r="V45" s="136">
        <f t="shared" si="14"/>
        <v>-274</v>
      </c>
      <c r="W45" s="230">
        <f t="shared" si="15"/>
        <v>663</v>
      </c>
      <c r="X45" s="264">
        <f t="shared" si="16"/>
        <v>-0.1514028586553732</v>
      </c>
      <c r="Y45" s="282">
        <f t="shared" si="17"/>
        <v>-9.3406593406593408E-2</v>
      </c>
      <c r="Z45" s="282">
        <f t="shared" si="18"/>
        <v>-7.9428117553613975E-4</v>
      </c>
      <c r="AA45" s="282">
        <f t="shared" si="19"/>
        <v>3.780718336483932E-3</v>
      </c>
      <c r="AB45" s="282">
        <f t="shared" si="20"/>
        <v>-6.2743302038012372E-2</v>
      </c>
      <c r="AC45" s="283">
        <f t="shared" si="21"/>
        <v>0.27740585774058579</v>
      </c>
    </row>
    <row r="46" spans="1:29" x14ac:dyDescent="0.25">
      <c r="A46" s="4" t="s">
        <v>56</v>
      </c>
      <c r="B46" s="94">
        <v>61682</v>
      </c>
      <c r="C46" s="48">
        <v>56607</v>
      </c>
      <c r="D46" s="49">
        <f t="shared" si="2"/>
        <v>5075</v>
      </c>
      <c r="E46" s="25">
        <f t="shared" si="3"/>
        <v>8.9653223099616652E-2</v>
      </c>
      <c r="F46" s="94">
        <f>SUM(F47:F48)</f>
        <v>6456</v>
      </c>
      <c r="G46" s="135">
        <f t="shared" ref="G46" si="62">SUM(G47:G48)</f>
        <v>6092</v>
      </c>
      <c r="H46" s="135">
        <f t="shared" ref="H46" si="63">SUM(H47:H48)</f>
        <v>4378</v>
      </c>
      <c r="I46" s="135">
        <f t="shared" ref="I46" si="64">SUM(I47:I48)</f>
        <v>13266</v>
      </c>
      <c r="J46" s="135">
        <f t="shared" ref="J46" si="65">SUM(J47:J48)</f>
        <v>16354</v>
      </c>
      <c r="K46" s="231">
        <f t="shared" ref="K46" si="66">SUM(K47:K48)</f>
        <v>15136</v>
      </c>
      <c r="L46" s="94">
        <f>SUM(L47:L48)</f>
        <v>6004</v>
      </c>
      <c r="M46" s="135">
        <f t="shared" ref="M46" si="67">SUM(M47:M48)</f>
        <v>6324</v>
      </c>
      <c r="N46" s="135">
        <f t="shared" ref="N46" si="68">SUM(N47:N48)</f>
        <v>3418</v>
      </c>
      <c r="O46" s="135">
        <f t="shared" ref="O46" si="69">SUM(O47:O48)</f>
        <v>12317</v>
      </c>
      <c r="P46" s="135">
        <f t="shared" ref="P46" si="70">SUM(P47:P48)</f>
        <v>17357</v>
      </c>
      <c r="Q46" s="231">
        <f t="shared" ref="Q46" si="71">SUM(Q47:Q48)</f>
        <v>11187</v>
      </c>
      <c r="R46" s="94">
        <f t="shared" si="10"/>
        <v>452</v>
      </c>
      <c r="S46" s="135">
        <f t="shared" si="11"/>
        <v>-232</v>
      </c>
      <c r="T46" s="135">
        <f t="shared" si="12"/>
        <v>960</v>
      </c>
      <c r="U46" s="135">
        <f t="shared" si="13"/>
        <v>949</v>
      </c>
      <c r="V46" s="135">
        <f t="shared" si="14"/>
        <v>-1003</v>
      </c>
      <c r="W46" s="231">
        <f t="shared" si="15"/>
        <v>3949</v>
      </c>
      <c r="X46" s="263">
        <f t="shared" si="16"/>
        <v>7.5283144570286481E-2</v>
      </c>
      <c r="Y46" s="284">
        <f t="shared" si="17"/>
        <v>-3.6685641998734975E-2</v>
      </c>
      <c r="Z46" s="284">
        <f t="shared" si="18"/>
        <v>0.28086600351082502</v>
      </c>
      <c r="AA46" s="284">
        <f t="shared" si="19"/>
        <v>7.7047982463262152E-2</v>
      </c>
      <c r="AB46" s="284">
        <f t="shared" si="20"/>
        <v>-5.7786483839373161E-2</v>
      </c>
      <c r="AC46" s="285">
        <f t="shared" si="21"/>
        <v>0.35299901671583089</v>
      </c>
    </row>
    <row r="47" spans="1:29" x14ac:dyDescent="0.25">
      <c r="A47" s="9" t="s">
        <v>184</v>
      </c>
      <c r="B47" s="95">
        <v>24238</v>
      </c>
      <c r="C47" s="50">
        <v>23997</v>
      </c>
      <c r="D47" s="51">
        <f t="shared" si="2"/>
        <v>241</v>
      </c>
      <c r="E47" s="77">
        <f t="shared" si="3"/>
        <v>1.0042922031920656E-2</v>
      </c>
      <c r="F47" s="218">
        <v>2394</v>
      </c>
      <c r="G47" s="132">
        <v>2035</v>
      </c>
      <c r="H47" s="132">
        <v>1679</v>
      </c>
      <c r="I47" s="132">
        <v>5124</v>
      </c>
      <c r="J47" s="132">
        <v>5856</v>
      </c>
      <c r="K47" s="232">
        <v>7150</v>
      </c>
      <c r="L47" s="218">
        <v>2470</v>
      </c>
      <c r="M47" s="132">
        <v>2355</v>
      </c>
      <c r="N47" s="132">
        <v>1557</v>
      </c>
      <c r="O47" s="132">
        <v>4983</v>
      </c>
      <c r="P47" s="132">
        <v>6780</v>
      </c>
      <c r="Q47" s="232">
        <v>5852</v>
      </c>
      <c r="R47" s="218">
        <f t="shared" si="10"/>
        <v>-76</v>
      </c>
      <c r="S47" s="132">
        <f t="shared" si="11"/>
        <v>-320</v>
      </c>
      <c r="T47" s="132">
        <f t="shared" si="12"/>
        <v>122</v>
      </c>
      <c r="U47" s="132">
        <f t="shared" si="13"/>
        <v>141</v>
      </c>
      <c r="V47" s="132">
        <f t="shared" si="14"/>
        <v>-924</v>
      </c>
      <c r="W47" s="232">
        <f t="shared" si="15"/>
        <v>1298</v>
      </c>
      <c r="X47" s="257">
        <f t="shared" si="16"/>
        <v>-3.0769230769230771E-2</v>
      </c>
      <c r="Y47" s="286">
        <f t="shared" si="17"/>
        <v>-0.13588110403397027</v>
      </c>
      <c r="Z47" s="286">
        <f t="shared" si="18"/>
        <v>7.8355812459858704E-2</v>
      </c>
      <c r="AA47" s="286">
        <f t="shared" si="19"/>
        <v>2.8296207104154123E-2</v>
      </c>
      <c r="AB47" s="286">
        <f t="shared" si="20"/>
        <v>-0.13628318584070798</v>
      </c>
      <c r="AC47" s="287">
        <f t="shared" si="21"/>
        <v>0.22180451127819548</v>
      </c>
    </row>
    <row r="48" spans="1:29" x14ac:dyDescent="0.25">
      <c r="A48" s="10" t="s">
        <v>147</v>
      </c>
      <c r="B48" s="92">
        <f>B46-B47</f>
        <v>37444</v>
      </c>
      <c r="C48" s="52">
        <f>C46-C47</f>
        <v>32610</v>
      </c>
      <c r="D48" s="53">
        <f t="shared" si="2"/>
        <v>4834</v>
      </c>
      <c r="E48" s="27">
        <f t="shared" si="3"/>
        <v>0.14823673719717878</v>
      </c>
      <c r="F48" s="219">
        <v>4062</v>
      </c>
      <c r="G48" s="133">
        <v>4057</v>
      </c>
      <c r="H48" s="133">
        <v>2699</v>
      </c>
      <c r="I48" s="133">
        <v>8142</v>
      </c>
      <c r="J48" s="133">
        <v>10498</v>
      </c>
      <c r="K48" s="157">
        <v>7986</v>
      </c>
      <c r="L48" s="219">
        <v>3534</v>
      </c>
      <c r="M48" s="133">
        <v>3969</v>
      </c>
      <c r="N48" s="133">
        <v>1861</v>
      </c>
      <c r="O48" s="133">
        <v>7334</v>
      </c>
      <c r="P48" s="133">
        <v>10577</v>
      </c>
      <c r="Q48" s="157">
        <v>5335</v>
      </c>
      <c r="R48" s="219">
        <f t="shared" si="10"/>
        <v>528</v>
      </c>
      <c r="S48" s="133">
        <f t="shared" si="11"/>
        <v>88</v>
      </c>
      <c r="T48" s="133">
        <f t="shared" si="12"/>
        <v>838</v>
      </c>
      <c r="U48" s="133">
        <f t="shared" si="13"/>
        <v>808</v>
      </c>
      <c r="V48" s="133">
        <f t="shared" si="14"/>
        <v>-79</v>
      </c>
      <c r="W48" s="157">
        <f t="shared" si="15"/>
        <v>2651</v>
      </c>
      <c r="X48" s="260">
        <f t="shared" si="16"/>
        <v>0.14940577249575551</v>
      </c>
      <c r="Y48" s="288">
        <f t="shared" si="17"/>
        <v>2.2171831695641218E-2</v>
      </c>
      <c r="Z48" s="288">
        <f t="shared" si="18"/>
        <v>0.4502955400322407</v>
      </c>
      <c r="AA48" s="288">
        <f t="shared" si="19"/>
        <v>0.11017180256340332</v>
      </c>
      <c r="AB48" s="288">
        <f t="shared" si="20"/>
        <v>-7.4690365888248084E-3</v>
      </c>
      <c r="AC48" s="289">
        <f t="shared" si="21"/>
        <v>0.49690721649484537</v>
      </c>
    </row>
    <row r="49" spans="1:29" ht="15.75" thickBot="1" x14ac:dyDescent="0.3">
      <c r="A49" s="43" t="s">
        <v>148</v>
      </c>
      <c r="B49" s="101">
        <v>13129</v>
      </c>
      <c r="C49" s="44">
        <v>13143</v>
      </c>
      <c r="D49" s="60">
        <f>B49-C49</f>
        <v>-14</v>
      </c>
      <c r="E49" s="45">
        <f>D49/C49</f>
        <v>-1.0652058129802936E-3</v>
      </c>
      <c r="F49" s="101">
        <v>1460</v>
      </c>
      <c r="G49" s="137">
        <v>1074</v>
      </c>
      <c r="H49" s="137">
        <v>1306</v>
      </c>
      <c r="I49" s="137">
        <v>3764</v>
      </c>
      <c r="J49" s="137">
        <v>3163</v>
      </c>
      <c r="K49" s="234">
        <v>2362</v>
      </c>
      <c r="L49" s="101">
        <v>1597</v>
      </c>
      <c r="M49" s="137">
        <v>1173</v>
      </c>
      <c r="N49" s="137">
        <v>1283</v>
      </c>
      <c r="O49" s="137">
        <v>3857</v>
      </c>
      <c r="P49" s="137">
        <v>3333</v>
      </c>
      <c r="Q49" s="234">
        <v>1900</v>
      </c>
      <c r="R49" s="101">
        <f t="shared" si="10"/>
        <v>-137</v>
      </c>
      <c r="S49" s="137">
        <f t="shared" si="11"/>
        <v>-99</v>
      </c>
      <c r="T49" s="137">
        <f t="shared" si="12"/>
        <v>23</v>
      </c>
      <c r="U49" s="137">
        <f t="shared" si="13"/>
        <v>-93</v>
      </c>
      <c r="V49" s="137">
        <f t="shared" si="14"/>
        <v>-170</v>
      </c>
      <c r="W49" s="234">
        <f t="shared" si="15"/>
        <v>462</v>
      </c>
      <c r="X49" s="302">
        <f t="shared" si="16"/>
        <v>-8.5785848465873518E-2</v>
      </c>
      <c r="Y49" s="295">
        <f t="shared" si="17"/>
        <v>-8.4398976982097182E-2</v>
      </c>
      <c r="Z49" s="295">
        <f t="shared" si="18"/>
        <v>1.7926734216679657E-2</v>
      </c>
      <c r="AA49" s="295">
        <f t="shared" si="19"/>
        <v>-2.411200414830179E-2</v>
      </c>
      <c r="AB49" s="295">
        <f t="shared" si="20"/>
        <v>-5.1005100510051006E-2</v>
      </c>
      <c r="AC49" s="296">
        <f t="shared" si="21"/>
        <v>0.2431578947368421</v>
      </c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topLeftCell="I1" activePane="topRight" state="frozen"/>
      <selection activeCell="A4" sqref="A4"/>
      <selection pane="topRight" activeCell="X19" sqref="X19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151</v>
      </c>
      <c r="B1" s="1"/>
    </row>
    <row r="2" spans="1:29" x14ac:dyDescent="0.25">
      <c r="A2" s="2" t="s">
        <v>1</v>
      </c>
      <c r="B2" s="2"/>
      <c r="G2" s="80"/>
      <c r="H2" s="80"/>
      <c r="I2" s="80"/>
      <c r="J2" s="80"/>
      <c r="K2" s="80"/>
      <c r="L2" s="80"/>
      <c r="M2" s="80"/>
    </row>
    <row r="3" spans="1:29" ht="15.75" thickBot="1" x14ac:dyDescent="0.3">
      <c r="I3" s="70"/>
    </row>
    <row r="4" spans="1:29" ht="15" customHeight="1" x14ac:dyDescent="0.25">
      <c r="A4" s="363" t="s">
        <v>2</v>
      </c>
      <c r="B4" s="371" t="s">
        <v>182</v>
      </c>
      <c r="C4" s="365" t="s">
        <v>3</v>
      </c>
      <c r="D4" s="367" t="s">
        <v>5</v>
      </c>
      <c r="E4" s="369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64"/>
      <c r="B5" s="372"/>
      <c r="C5" s="366"/>
      <c r="D5" s="368"/>
      <c r="E5" s="370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3" t="s">
        <v>151</v>
      </c>
      <c r="B6" s="93">
        <v>40999</v>
      </c>
      <c r="C6" s="12">
        <v>42270</v>
      </c>
      <c r="D6" s="13">
        <f>B6-C6</f>
        <v>-1271</v>
      </c>
      <c r="E6" s="24">
        <f>D6/C6</f>
        <v>-3.0068606576768395E-2</v>
      </c>
      <c r="F6" s="93">
        <v>4723</v>
      </c>
      <c r="G6" s="134">
        <v>4531</v>
      </c>
      <c r="H6" s="156">
        <v>3107</v>
      </c>
      <c r="I6" s="156">
        <v>8803</v>
      </c>
      <c r="J6" s="156">
        <v>11422</v>
      </c>
      <c r="K6" s="233">
        <v>8413</v>
      </c>
      <c r="L6" s="93">
        <v>5405</v>
      </c>
      <c r="M6" s="134">
        <v>4833</v>
      </c>
      <c r="N6" s="156">
        <v>3209</v>
      </c>
      <c r="O6" s="156">
        <v>10018</v>
      </c>
      <c r="P6" s="156">
        <v>12377</v>
      </c>
      <c r="Q6" s="233">
        <v>6428</v>
      </c>
      <c r="R6" s="93">
        <f>F6-L6</f>
        <v>-682</v>
      </c>
      <c r="S6" s="134">
        <f t="shared" ref="S6:W6" si="0">G6-M6</f>
        <v>-302</v>
      </c>
      <c r="T6" s="156">
        <f t="shared" si="0"/>
        <v>-102</v>
      </c>
      <c r="U6" s="156">
        <f t="shared" si="0"/>
        <v>-1215</v>
      </c>
      <c r="V6" s="156">
        <f t="shared" si="0"/>
        <v>-955</v>
      </c>
      <c r="W6" s="233">
        <f t="shared" si="0"/>
        <v>1985</v>
      </c>
      <c r="X6" s="251">
        <f>R6/L6</f>
        <v>-0.12617946345975947</v>
      </c>
      <c r="Y6" s="270">
        <f t="shared" ref="Y6:AC6" si="1">S6/M6</f>
        <v>-6.2487068073660251E-2</v>
      </c>
      <c r="Z6" s="290">
        <f t="shared" si="1"/>
        <v>-3.1785602991586163E-2</v>
      </c>
      <c r="AA6" s="290">
        <f t="shared" si="1"/>
        <v>-0.12128169295268516</v>
      </c>
      <c r="AB6" s="290">
        <f t="shared" si="1"/>
        <v>-7.7159246990385386E-2</v>
      </c>
      <c r="AC6" s="291">
        <f t="shared" si="1"/>
        <v>0.30880522713130054</v>
      </c>
    </row>
    <row r="7" spans="1:29" x14ac:dyDescent="0.25">
      <c r="A7" s="5" t="s">
        <v>152</v>
      </c>
      <c r="B7" s="97">
        <v>568</v>
      </c>
      <c r="C7" s="20">
        <v>567</v>
      </c>
      <c r="D7" s="21">
        <f t="shared" ref="D7:D38" si="2">B7-C7</f>
        <v>1</v>
      </c>
      <c r="E7" s="28">
        <f t="shared" ref="E7:E38" si="3">D7/C7</f>
        <v>1.7636684303350969E-3</v>
      </c>
      <c r="F7" s="97">
        <v>69</v>
      </c>
      <c r="G7" s="136">
        <v>67</v>
      </c>
      <c r="H7" s="136">
        <v>40</v>
      </c>
      <c r="I7" s="136">
        <v>123</v>
      </c>
      <c r="J7" s="136">
        <v>146</v>
      </c>
      <c r="K7" s="230">
        <v>123</v>
      </c>
      <c r="L7" s="97">
        <v>73</v>
      </c>
      <c r="M7" s="136">
        <v>66</v>
      </c>
      <c r="N7" s="136">
        <v>25</v>
      </c>
      <c r="O7" s="136">
        <v>149</v>
      </c>
      <c r="P7" s="136">
        <v>182</v>
      </c>
      <c r="Q7" s="230">
        <v>72</v>
      </c>
      <c r="R7" s="97">
        <f t="shared" ref="R7:R38" si="4">F7-L7</f>
        <v>-4</v>
      </c>
      <c r="S7" s="136">
        <f t="shared" ref="S7:S38" si="5">G7-M7</f>
        <v>1</v>
      </c>
      <c r="T7" s="136">
        <f t="shared" ref="T7:T38" si="6">H7-N7</f>
        <v>15</v>
      </c>
      <c r="U7" s="136">
        <f t="shared" ref="U7:U38" si="7">I7-O7</f>
        <v>-26</v>
      </c>
      <c r="V7" s="136">
        <f t="shared" ref="V7:V38" si="8">J7-P7</f>
        <v>-36</v>
      </c>
      <c r="W7" s="230">
        <f t="shared" ref="W7:W38" si="9">K7-Q7</f>
        <v>51</v>
      </c>
      <c r="X7" s="264">
        <f t="shared" ref="X7:X38" si="10">R7/L7</f>
        <v>-5.4794520547945202E-2</v>
      </c>
      <c r="Y7" s="282">
        <f t="shared" ref="Y7:Y38" si="11">S7/M7</f>
        <v>1.5151515151515152E-2</v>
      </c>
      <c r="Z7" s="282">
        <f t="shared" ref="Z7:Z38" si="12">T7/N7</f>
        <v>0.6</v>
      </c>
      <c r="AA7" s="282">
        <f t="shared" ref="AA7:AA38" si="13">U7/O7</f>
        <v>-0.17449664429530201</v>
      </c>
      <c r="AB7" s="282">
        <f t="shared" ref="AB7:AB38" si="14">V7/P7</f>
        <v>-0.19780219780219779</v>
      </c>
      <c r="AC7" s="283">
        <f t="shared" ref="AC7:AC38" si="15">W7/Q7</f>
        <v>0.70833333333333337</v>
      </c>
    </row>
    <row r="8" spans="1:29" x14ac:dyDescent="0.25">
      <c r="A8" s="5" t="s">
        <v>153</v>
      </c>
      <c r="B8" s="97">
        <v>8375</v>
      </c>
      <c r="C8" s="20">
        <v>8407</v>
      </c>
      <c r="D8" s="21">
        <f t="shared" si="2"/>
        <v>-32</v>
      </c>
      <c r="E8" s="28">
        <f t="shared" si="3"/>
        <v>-3.8063518496491019E-3</v>
      </c>
      <c r="F8" s="97">
        <v>948</v>
      </c>
      <c r="G8" s="136">
        <v>840</v>
      </c>
      <c r="H8" s="136">
        <v>665</v>
      </c>
      <c r="I8" s="136">
        <v>1830</v>
      </c>
      <c r="J8" s="136">
        <v>2088</v>
      </c>
      <c r="K8" s="230">
        <v>2004</v>
      </c>
      <c r="L8" s="97">
        <v>1149</v>
      </c>
      <c r="M8" s="136">
        <v>809</v>
      </c>
      <c r="N8" s="136">
        <v>677</v>
      </c>
      <c r="O8" s="136">
        <v>2001</v>
      </c>
      <c r="P8" s="136">
        <v>2164</v>
      </c>
      <c r="Q8" s="230">
        <v>1607</v>
      </c>
      <c r="R8" s="97">
        <f t="shared" si="4"/>
        <v>-201</v>
      </c>
      <c r="S8" s="136">
        <f t="shared" si="5"/>
        <v>31</v>
      </c>
      <c r="T8" s="136">
        <f t="shared" si="6"/>
        <v>-12</v>
      </c>
      <c r="U8" s="136">
        <f t="shared" si="7"/>
        <v>-171</v>
      </c>
      <c r="V8" s="136">
        <f t="shared" si="8"/>
        <v>-76</v>
      </c>
      <c r="W8" s="230">
        <f t="shared" si="9"/>
        <v>397</v>
      </c>
      <c r="X8" s="264">
        <f t="shared" si="10"/>
        <v>-0.17493472584856398</v>
      </c>
      <c r="Y8" s="282">
        <f t="shared" si="11"/>
        <v>3.8318912237330034E-2</v>
      </c>
      <c r="Z8" s="282">
        <f t="shared" si="12"/>
        <v>-1.7725258493353029E-2</v>
      </c>
      <c r="AA8" s="282">
        <f t="shared" si="13"/>
        <v>-8.5457271364317841E-2</v>
      </c>
      <c r="AB8" s="282">
        <f t="shared" si="14"/>
        <v>-3.512014787430684E-2</v>
      </c>
      <c r="AC8" s="283">
        <f t="shared" si="15"/>
        <v>0.24704418170504044</v>
      </c>
    </row>
    <row r="9" spans="1:29" x14ac:dyDescent="0.25">
      <c r="A9" s="5" t="s">
        <v>154</v>
      </c>
      <c r="B9" s="97">
        <v>3911</v>
      </c>
      <c r="C9" s="20">
        <v>3909</v>
      </c>
      <c r="D9" s="21">
        <f t="shared" si="2"/>
        <v>2</v>
      </c>
      <c r="E9" s="28">
        <f t="shared" si="3"/>
        <v>5.1163980557687391E-4</v>
      </c>
      <c r="F9" s="97">
        <v>489</v>
      </c>
      <c r="G9" s="136">
        <v>464</v>
      </c>
      <c r="H9" s="136">
        <v>277</v>
      </c>
      <c r="I9" s="136">
        <v>861</v>
      </c>
      <c r="J9" s="136">
        <v>1148</v>
      </c>
      <c r="K9" s="230">
        <v>672</v>
      </c>
      <c r="L9" s="97">
        <v>520</v>
      </c>
      <c r="M9" s="136">
        <v>490</v>
      </c>
      <c r="N9" s="136">
        <v>268</v>
      </c>
      <c r="O9" s="136">
        <v>1031</v>
      </c>
      <c r="P9" s="136">
        <v>1107</v>
      </c>
      <c r="Q9" s="230">
        <v>493</v>
      </c>
      <c r="R9" s="97">
        <f t="shared" si="4"/>
        <v>-31</v>
      </c>
      <c r="S9" s="136">
        <f t="shared" si="5"/>
        <v>-26</v>
      </c>
      <c r="T9" s="136">
        <f t="shared" si="6"/>
        <v>9</v>
      </c>
      <c r="U9" s="136">
        <f t="shared" si="7"/>
        <v>-170</v>
      </c>
      <c r="V9" s="136">
        <f t="shared" si="8"/>
        <v>41</v>
      </c>
      <c r="W9" s="230">
        <f t="shared" si="9"/>
        <v>179</v>
      </c>
      <c r="X9" s="264">
        <f t="shared" si="10"/>
        <v>-5.9615384615384619E-2</v>
      </c>
      <c r="Y9" s="282">
        <f t="shared" si="11"/>
        <v>-5.3061224489795916E-2</v>
      </c>
      <c r="Z9" s="282">
        <f t="shared" si="12"/>
        <v>3.3582089552238806E-2</v>
      </c>
      <c r="AA9" s="282">
        <f t="shared" si="13"/>
        <v>-0.16488845780795344</v>
      </c>
      <c r="AB9" s="282">
        <f t="shared" si="14"/>
        <v>3.7037037037037035E-2</v>
      </c>
      <c r="AC9" s="283">
        <f t="shared" si="15"/>
        <v>0.36308316430020282</v>
      </c>
    </row>
    <row r="10" spans="1:29" x14ac:dyDescent="0.25">
      <c r="A10" s="4" t="s">
        <v>155</v>
      </c>
      <c r="B10" s="94">
        <v>4224</v>
      </c>
      <c r="C10" s="14">
        <v>4408</v>
      </c>
      <c r="D10" s="15">
        <f t="shared" si="2"/>
        <v>-184</v>
      </c>
      <c r="E10" s="25">
        <f t="shared" si="3"/>
        <v>-4.1742286751361164E-2</v>
      </c>
      <c r="F10" s="94">
        <f>SUM(F11:F13)</f>
        <v>445</v>
      </c>
      <c r="G10" s="135">
        <f t="shared" ref="G10:K10" si="16">SUM(G11:G13)</f>
        <v>480</v>
      </c>
      <c r="H10" s="165">
        <f t="shared" si="16"/>
        <v>285</v>
      </c>
      <c r="I10" s="165">
        <f t="shared" si="16"/>
        <v>921</v>
      </c>
      <c r="J10" s="165">
        <f t="shared" si="16"/>
        <v>1272</v>
      </c>
      <c r="K10" s="237">
        <f t="shared" si="16"/>
        <v>821</v>
      </c>
      <c r="L10" s="94">
        <f>SUM(L11:L13)</f>
        <v>483</v>
      </c>
      <c r="M10" s="135">
        <f t="shared" ref="M10" si="17">SUM(M11:M13)</f>
        <v>506</v>
      </c>
      <c r="N10" s="165">
        <f t="shared" ref="N10" si="18">SUM(N11:N13)</f>
        <v>356</v>
      </c>
      <c r="O10" s="165">
        <f t="shared" ref="O10" si="19">SUM(O11:O13)</f>
        <v>1070</v>
      </c>
      <c r="P10" s="165">
        <f t="shared" ref="P10" si="20">SUM(P11:P13)</f>
        <v>1376</v>
      </c>
      <c r="Q10" s="237">
        <f t="shared" ref="Q10" si="21">SUM(Q11:Q13)</f>
        <v>617</v>
      </c>
      <c r="R10" s="94">
        <f t="shared" si="4"/>
        <v>-38</v>
      </c>
      <c r="S10" s="135">
        <f t="shared" si="5"/>
        <v>-26</v>
      </c>
      <c r="T10" s="165">
        <f t="shared" si="6"/>
        <v>-71</v>
      </c>
      <c r="U10" s="165">
        <f t="shared" si="7"/>
        <v>-149</v>
      </c>
      <c r="V10" s="165">
        <f t="shared" si="8"/>
        <v>-104</v>
      </c>
      <c r="W10" s="237">
        <f t="shared" si="9"/>
        <v>204</v>
      </c>
      <c r="X10" s="263">
        <f t="shared" si="10"/>
        <v>-7.8674948240165632E-2</v>
      </c>
      <c r="Y10" s="284">
        <f t="shared" si="11"/>
        <v>-5.1383399209486168E-2</v>
      </c>
      <c r="Z10" s="292">
        <f t="shared" si="12"/>
        <v>-0.199438202247191</v>
      </c>
      <c r="AA10" s="292">
        <f t="shared" si="13"/>
        <v>-0.13925233644859814</v>
      </c>
      <c r="AB10" s="292">
        <f t="shared" si="14"/>
        <v>-7.5581395348837205E-2</v>
      </c>
      <c r="AC10" s="144">
        <f t="shared" si="15"/>
        <v>0.33063209076175043</v>
      </c>
    </row>
    <row r="11" spans="1:29" x14ac:dyDescent="0.25">
      <c r="A11" s="9" t="s">
        <v>156</v>
      </c>
      <c r="B11" s="95">
        <v>842</v>
      </c>
      <c r="C11" s="16">
        <v>881</v>
      </c>
      <c r="D11" s="17">
        <f t="shared" si="2"/>
        <v>-39</v>
      </c>
      <c r="E11" s="26">
        <f t="shared" si="3"/>
        <v>-4.4267877412031781E-2</v>
      </c>
      <c r="F11" s="218">
        <v>101</v>
      </c>
      <c r="G11" s="132">
        <v>97</v>
      </c>
      <c r="H11" s="132">
        <v>52</v>
      </c>
      <c r="I11" s="132">
        <v>217</v>
      </c>
      <c r="J11" s="132">
        <v>227</v>
      </c>
      <c r="K11" s="232">
        <v>148</v>
      </c>
      <c r="L11" s="218">
        <v>115</v>
      </c>
      <c r="M11" s="132">
        <v>90</v>
      </c>
      <c r="N11" s="132">
        <v>85</v>
      </c>
      <c r="O11" s="132">
        <v>225</v>
      </c>
      <c r="P11" s="132">
        <v>257</v>
      </c>
      <c r="Q11" s="232">
        <v>109</v>
      </c>
      <c r="R11" s="218">
        <f t="shared" si="4"/>
        <v>-14</v>
      </c>
      <c r="S11" s="132">
        <f t="shared" si="5"/>
        <v>7</v>
      </c>
      <c r="T11" s="132">
        <f t="shared" si="6"/>
        <v>-33</v>
      </c>
      <c r="U11" s="132">
        <f t="shared" si="7"/>
        <v>-8</v>
      </c>
      <c r="V11" s="132">
        <f t="shared" si="8"/>
        <v>-30</v>
      </c>
      <c r="W11" s="232">
        <f t="shared" si="9"/>
        <v>39</v>
      </c>
      <c r="X11" s="257">
        <f t="shared" si="10"/>
        <v>-0.12173913043478261</v>
      </c>
      <c r="Y11" s="286">
        <f t="shared" si="11"/>
        <v>7.7777777777777779E-2</v>
      </c>
      <c r="Z11" s="286">
        <f t="shared" si="12"/>
        <v>-0.38823529411764707</v>
      </c>
      <c r="AA11" s="286">
        <f t="shared" si="13"/>
        <v>-3.5555555555555556E-2</v>
      </c>
      <c r="AB11" s="286">
        <f t="shared" si="14"/>
        <v>-0.11673151750972763</v>
      </c>
      <c r="AC11" s="287">
        <f t="shared" si="15"/>
        <v>0.3577981651376147</v>
      </c>
    </row>
    <row r="12" spans="1:29" x14ac:dyDescent="0.25">
      <c r="A12" s="9" t="s">
        <v>157</v>
      </c>
      <c r="B12" s="95">
        <v>164</v>
      </c>
      <c r="C12" s="16">
        <v>197</v>
      </c>
      <c r="D12" s="17">
        <f t="shared" si="2"/>
        <v>-33</v>
      </c>
      <c r="E12" s="26">
        <f t="shared" si="3"/>
        <v>-0.16751269035532995</v>
      </c>
      <c r="F12" s="218">
        <v>18</v>
      </c>
      <c r="G12" s="132">
        <v>17</v>
      </c>
      <c r="H12" s="132">
        <v>11</v>
      </c>
      <c r="I12" s="132">
        <v>40</v>
      </c>
      <c r="J12" s="132">
        <v>52</v>
      </c>
      <c r="K12" s="232">
        <v>26</v>
      </c>
      <c r="L12" s="218">
        <v>21</v>
      </c>
      <c r="M12" s="132">
        <v>27</v>
      </c>
      <c r="N12" s="132">
        <v>18</v>
      </c>
      <c r="O12" s="132">
        <v>52</v>
      </c>
      <c r="P12" s="132">
        <v>51</v>
      </c>
      <c r="Q12" s="232">
        <v>28</v>
      </c>
      <c r="R12" s="218">
        <f t="shared" si="4"/>
        <v>-3</v>
      </c>
      <c r="S12" s="132">
        <f t="shared" si="5"/>
        <v>-10</v>
      </c>
      <c r="T12" s="132">
        <f t="shared" si="6"/>
        <v>-7</v>
      </c>
      <c r="U12" s="132">
        <f t="shared" si="7"/>
        <v>-12</v>
      </c>
      <c r="V12" s="132">
        <f t="shared" si="8"/>
        <v>1</v>
      </c>
      <c r="W12" s="232">
        <f t="shared" si="9"/>
        <v>-2</v>
      </c>
      <c r="X12" s="257">
        <f t="shared" si="10"/>
        <v>-0.14285714285714285</v>
      </c>
      <c r="Y12" s="286">
        <f t="shared" si="11"/>
        <v>-0.37037037037037035</v>
      </c>
      <c r="Z12" s="286">
        <f t="shared" si="12"/>
        <v>-0.3888888888888889</v>
      </c>
      <c r="AA12" s="286">
        <f t="shared" si="13"/>
        <v>-0.23076923076923078</v>
      </c>
      <c r="AB12" s="286">
        <f t="shared" si="14"/>
        <v>1.9607843137254902E-2</v>
      </c>
      <c r="AC12" s="287">
        <f t="shared" si="15"/>
        <v>-7.1428571428571425E-2</v>
      </c>
    </row>
    <row r="13" spans="1:29" x14ac:dyDescent="0.25">
      <c r="A13" s="10" t="s">
        <v>158</v>
      </c>
      <c r="B13" s="92">
        <f>B10-(B11+B12)</f>
        <v>3218</v>
      </c>
      <c r="C13" s="18">
        <f>C10-(C11+C12)</f>
        <v>3330</v>
      </c>
      <c r="D13" s="19">
        <f t="shared" si="2"/>
        <v>-112</v>
      </c>
      <c r="E13" s="27">
        <f t="shared" si="3"/>
        <v>-3.3633633633633635E-2</v>
      </c>
      <c r="F13" s="219">
        <v>326</v>
      </c>
      <c r="G13" s="133">
        <v>366</v>
      </c>
      <c r="H13" s="133">
        <v>222</v>
      </c>
      <c r="I13" s="133">
        <v>664</v>
      </c>
      <c r="J13" s="133">
        <v>993</v>
      </c>
      <c r="K13" s="157">
        <v>647</v>
      </c>
      <c r="L13" s="219">
        <v>347</v>
      </c>
      <c r="M13" s="133">
        <v>389</v>
      </c>
      <c r="N13" s="133">
        <v>253</v>
      </c>
      <c r="O13" s="133">
        <v>793</v>
      </c>
      <c r="P13" s="133">
        <v>1068</v>
      </c>
      <c r="Q13" s="157">
        <v>480</v>
      </c>
      <c r="R13" s="219">
        <f t="shared" si="4"/>
        <v>-21</v>
      </c>
      <c r="S13" s="133">
        <f t="shared" si="5"/>
        <v>-23</v>
      </c>
      <c r="T13" s="133">
        <f t="shared" si="6"/>
        <v>-31</v>
      </c>
      <c r="U13" s="133">
        <f t="shared" si="7"/>
        <v>-129</v>
      </c>
      <c r="V13" s="133">
        <f t="shared" si="8"/>
        <v>-75</v>
      </c>
      <c r="W13" s="157">
        <f t="shared" si="9"/>
        <v>167</v>
      </c>
      <c r="X13" s="260">
        <f t="shared" si="10"/>
        <v>-6.0518731988472622E-2</v>
      </c>
      <c r="Y13" s="288">
        <f t="shared" si="11"/>
        <v>-5.9125964010282778E-2</v>
      </c>
      <c r="Z13" s="288">
        <f t="shared" si="12"/>
        <v>-0.1225296442687747</v>
      </c>
      <c r="AA13" s="288">
        <f t="shared" si="13"/>
        <v>-0.16267339218158891</v>
      </c>
      <c r="AB13" s="288">
        <f t="shared" si="14"/>
        <v>-7.02247191011236E-2</v>
      </c>
      <c r="AC13" s="289">
        <f t="shared" si="15"/>
        <v>0.34791666666666665</v>
      </c>
    </row>
    <row r="14" spans="1:29" x14ac:dyDescent="0.25">
      <c r="A14" s="4" t="s">
        <v>26</v>
      </c>
      <c r="B14" s="94">
        <v>4305</v>
      </c>
      <c r="C14" s="14">
        <v>4594</v>
      </c>
      <c r="D14" s="15">
        <f t="shared" si="2"/>
        <v>-289</v>
      </c>
      <c r="E14" s="25">
        <f t="shared" si="3"/>
        <v>-6.2908141053548111E-2</v>
      </c>
      <c r="F14" s="94">
        <f>SUM(F15:F17)</f>
        <v>484</v>
      </c>
      <c r="G14" s="135">
        <f t="shared" ref="G14" si="22">SUM(G15:G17)</f>
        <v>467</v>
      </c>
      <c r="H14" s="165">
        <f t="shared" ref="H14" si="23">SUM(H15:H17)</f>
        <v>347</v>
      </c>
      <c r="I14" s="165">
        <f t="shared" ref="I14" si="24">SUM(I15:I17)</f>
        <v>909</v>
      </c>
      <c r="J14" s="165">
        <f t="shared" ref="J14" si="25">SUM(J15:J17)</f>
        <v>1263</v>
      </c>
      <c r="K14" s="237">
        <f t="shared" ref="K14" si="26">SUM(K15:K17)</f>
        <v>835</v>
      </c>
      <c r="L14" s="94">
        <f>SUM(L15:L17)</f>
        <v>586</v>
      </c>
      <c r="M14" s="135">
        <f t="shared" ref="M14" si="27">SUM(M15:M17)</f>
        <v>550</v>
      </c>
      <c r="N14" s="165">
        <f t="shared" ref="N14" si="28">SUM(N15:N17)</f>
        <v>359</v>
      </c>
      <c r="O14" s="165">
        <f t="shared" ref="O14" si="29">SUM(O15:O17)</f>
        <v>1074</v>
      </c>
      <c r="P14" s="165">
        <f t="shared" ref="P14" si="30">SUM(P15:P17)</f>
        <v>1341</v>
      </c>
      <c r="Q14" s="237">
        <f t="shared" ref="Q14" si="31">SUM(Q15:Q17)</f>
        <v>684</v>
      </c>
      <c r="R14" s="94">
        <f t="shared" si="4"/>
        <v>-102</v>
      </c>
      <c r="S14" s="135">
        <f t="shared" si="5"/>
        <v>-83</v>
      </c>
      <c r="T14" s="165">
        <f t="shared" si="6"/>
        <v>-12</v>
      </c>
      <c r="U14" s="165">
        <f t="shared" si="7"/>
        <v>-165</v>
      </c>
      <c r="V14" s="165">
        <f t="shared" si="8"/>
        <v>-78</v>
      </c>
      <c r="W14" s="237">
        <f t="shared" si="9"/>
        <v>151</v>
      </c>
      <c r="X14" s="263">
        <f t="shared" si="10"/>
        <v>-0.17406143344709898</v>
      </c>
      <c r="Y14" s="284">
        <f t="shared" si="11"/>
        <v>-0.15090909090909091</v>
      </c>
      <c r="Z14" s="292">
        <f t="shared" si="12"/>
        <v>-3.3426183844011144E-2</v>
      </c>
      <c r="AA14" s="292">
        <f t="shared" si="13"/>
        <v>-0.15363128491620112</v>
      </c>
      <c r="AB14" s="292">
        <f t="shared" si="14"/>
        <v>-5.8165548098434001E-2</v>
      </c>
      <c r="AC14" s="144">
        <f t="shared" si="15"/>
        <v>0.22076023391812866</v>
      </c>
    </row>
    <row r="15" spans="1:29" x14ac:dyDescent="0.25">
      <c r="A15" s="9" t="s">
        <v>159</v>
      </c>
      <c r="B15" s="95">
        <v>1745</v>
      </c>
      <c r="C15" s="16">
        <v>1820</v>
      </c>
      <c r="D15" s="17">
        <f t="shared" si="2"/>
        <v>-75</v>
      </c>
      <c r="E15" s="26">
        <f t="shared" si="3"/>
        <v>-4.1208791208791208E-2</v>
      </c>
      <c r="F15" s="218">
        <v>223</v>
      </c>
      <c r="G15" s="132">
        <v>210</v>
      </c>
      <c r="H15" s="132">
        <v>186</v>
      </c>
      <c r="I15" s="132">
        <v>369</v>
      </c>
      <c r="J15" s="132">
        <v>458</v>
      </c>
      <c r="K15" s="232">
        <v>299</v>
      </c>
      <c r="L15" s="218">
        <v>265</v>
      </c>
      <c r="M15" s="132">
        <v>231</v>
      </c>
      <c r="N15" s="132">
        <v>155</v>
      </c>
      <c r="O15" s="132">
        <v>457</v>
      </c>
      <c r="P15" s="132">
        <v>431</v>
      </c>
      <c r="Q15" s="232">
        <v>281</v>
      </c>
      <c r="R15" s="218">
        <f t="shared" si="4"/>
        <v>-42</v>
      </c>
      <c r="S15" s="132">
        <f t="shared" si="5"/>
        <v>-21</v>
      </c>
      <c r="T15" s="132">
        <f t="shared" si="6"/>
        <v>31</v>
      </c>
      <c r="U15" s="132">
        <f t="shared" si="7"/>
        <v>-88</v>
      </c>
      <c r="V15" s="132">
        <f t="shared" si="8"/>
        <v>27</v>
      </c>
      <c r="W15" s="232">
        <f t="shared" si="9"/>
        <v>18</v>
      </c>
      <c r="X15" s="257">
        <f t="shared" si="10"/>
        <v>-0.15849056603773584</v>
      </c>
      <c r="Y15" s="286">
        <f t="shared" si="11"/>
        <v>-9.0909090909090912E-2</v>
      </c>
      <c r="Z15" s="286">
        <f t="shared" si="12"/>
        <v>0.2</v>
      </c>
      <c r="AA15" s="286">
        <f t="shared" si="13"/>
        <v>-0.1925601750547046</v>
      </c>
      <c r="AB15" s="286">
        <f t="shared" si="14"/>
        <v>6.2645011600928072E-2</v>
      </c>
      <c r="AC15" s="287">
        <f t="shared" si="15"/>
        <v>6.4056939501779361E-2</v>
      </c>
    </row>
    <row r="16" spans="1:29" x14ac:dyDescent="0.25">
      <c r="A16" s="9" t="s">
        <v>128</v>
      </c>
      <c r="B16" s="95">
        <v>338</v>
      </c>
      <c r="C16" s="16">
        <v>415</v>
      </c>
      <c r="D16" s="17">
        <f t="shared" si="2"/>
        <v>-77</v>
      </c>
      <c r="E16" s="26">
        <f t="shared" si="3"/>
        <v>-0.1855421686746988</v>
      </c>
      <c r="F16" s="218">
        <v>37</v>
      </c>
      <c r="G16" s="132">
        <v>21</v>
      </c>
      <c r="H16" s="132">
        <v>28</v>
      </c>
      <c r="I16" s="132">
        <v>82</v>
      </c>
      <c r="J16" s="132">
        <v>115</v>
      </c>
      <c r="K16" s="232">
        <v>55</v>
      </c>
      <c r="L16" s="218">
        <v>58</v>
      </c>
      <c r="M16" s="132">
        <v>52</v>
      </c>
      <c r="N16" s="132">
        <v>38</v>
      </c>
      <c r="O16" s="132">
        <v>115</v>
      </c>
      <c r="P16" s="132">
        <v>102</v>
      </c>
      <c r="Q16" s="232">
        <v>50</v>
      </c>
      <c r="R16" s="218">
        <f t="shared" si="4"/>
        <v>-21</v>
      </c>
      <c r="S16" s="132">
        <f t="shared" si="5"/>
        <v>-31</v>
      </c>
      <c r="T16" s="132">
        <f t="shared" si="6"/>
        <v>-10</v>
      </c>
      <c r="U16" s="132">
        <f t="shared" si="7"/>
        <v>-33</v>
      </c>
      <c r="V16" s="132">
        <f t="shared" si="8"/>
        <v>13</v>
      </c>
      <c r="W16" s="232">
        <f t="shared" si="9"/>
        <v>5</v>
      </c>
      <c r="X16" s="257">
        <f t="shared" si="10"/>
        <v>-0.36206896551724138</v>
      </c>
      <c r="Y16" s="286">
        <f t="shared" si="11"/>
        <v>-0.59615384615384615</v>
      </c>
      <c r="Z16" s="286">
        <f t="shared" si="12"/>
        <v>-0.26315789473684209</v>
      </c>
      <c r="AA16" s="286">
        <f t="shared" si="13"/>
        <v>-0.28695652173913044</v>
      </c>
      <c r="AB16" s="286">
        <f t="shared" si="14"/>
        <v>0.12745098039215685</v>
      </c>
      <c r="AC16" s="287">
        <f t="shared" si="15"/>
        <v>0.1</v>
      </c>
    </row>
    <row r="17" spans="1:29" x14ac:dyDescent="0.25">
      <c r="A17" s="10" t="s">
        <v>28</v>
      </c>
      <c r="B17" s="92">
        <f>B14-(B15+B16)</f>
        <v>2222</v>
      </c>
      <c r="C17" s="18">
        <f>C14-(C15+C16)</f>
        <v>2359</v>
      </c>
      <c r="D17" s="19">
        <f t="shared" si="2"/>
        <v>-137</v>
      </c>
      <c r="E17" s="27">
        <f t="shared" si="3"/>
        <v>-5.8075455701568461E-2</v>
      </c>
      <c r="F17" s="219">
        <v>224</v>
      </c>
      <c r="G17" s="133">
        <v>236</v>
      </c>
      <c r="H17" s="133">
        <v>133</v>
      </c>
      <c r="I17" s="133">
        <v>458</v>
      </c>
      <c r="J17" s="133">
        <v>690</v>
      </c>
      <c r="K17" s="157">
        <v>481</v>
      </c>
      <c r="L17" s="219">
        <v>263</v>
      </c>
      <c r="M17" s="133">
        <v>267</v>
      </c>
      <c r="N17" s="133">
        <v>166</v>
      </c>
      <c r="O17" s="133">
        <v>502</v>
      </c>
      <c r="P17" s="133">
        <v>808</v>
      </c>
      <c r="Q17" s="157">
        <v>353</v>
      </c>
      <c r="R17" s="219">
        <f t="shared" si="4"/>
        <v>-39</v>
      </c>
      <c r="S17" s="133">
        <f t="shared" si="5"/>
        <v>-31</v>
      </c>
      <c r="T17" s="133">
        <f t="shared" si="6"/>
        <v>-33</v>
      </c>
      <c r="U17" s="133">
        <f t="shared" si="7"/>
        <v>-44</v>
      </c>
      <c r="V17" s="133">
        <f t="shared" si="8"/>
        <v>-118</v>
      </c>
      <c r="W17" s="157">
        <f t="shared" si="9"/>
        <v>128</v>
      </c>
      <c r="X17" s="260">
        <f t="shared" si="10"/>
        <v>-0.14828897338403041</v>
      </c>
      <c r="Y17" s="288">
        <f t="shared" si="11"/>
        <v>-0.11610486891385768</v>
      </c>
      <c r="Z17" s="288">
        <f t="shared" si="12"/>
        <v>-0.19879518072289157</v>
      </c>
      <c r="AA17" s="288">
        <f t="shared" si="13"/>
        <v>-8.7649402390438252E-2</v>
      </c>
      <c r="AB17" s="288">
        <f t="shared" si="14"/>
        <v>-0.14603960396039603</v>
      </c>
      <c r="AC17" s="289">
        <f t="shared" si="15"/>
        <v>0.36260623229461758</v>
      </c>
    </row>
    <row r="18" spans="1:29" x14ac:dyDescent="0.25">
      <c r="A18" s="4" t="s">
        <v>160</v>
      </c>
      <c r="B18" s="94">
        <v>1131</v>
      </c>
      <c r="C18" s="14">
        <v>1169</v>
      </c>
      <c r="D18" s="15">
        <f t="shared" si="2"/>
        <v>-38</v>
      </c>
      <c r="E18" s="25">
        <f t="shared" si="3"/>
        <v>-3.2506415739948676E-2</v>
      </c>
      <c r="F18" s="94">
        <f>SUM(F19:F20)</f>
        <v>159</v>
      </c>
      <c r="G18" s="135">
        <f t="shared" ref="G18:K18" si="32">SUM(G19:G20)</f>
        <v>103</v>
      </c>
      <c r="H18" s="135">
        <f t="shared" si="32"/>
        <v>84</v>
      </c>
      <c r="I18" s="135">
        <f t="shared" si="32"/>
        <v>225</v>
      </c>
      <c r="J18" s="135">
        <f t="shared" si="32"/>
        <v>313</v>
      </c>
      <c r="K18" s="231">
        <f t="shared" si="32"/>
        <v>247</v>
      </c>
      <c r="L18" s="94">
        <f>SUM(L19:L20)</f>
        <v>116</v>
      </c>
      <c r="M18" s="135">
        <f t="shared" ref="M18" si="33">SUM(M19:M20)</f>
        <v>159</v>
      </c>
      <c r="N18" s="135">
        <f t="shared" ref="N18" si="34">SUM(N19:N20)</f>
        <v>68</v>
      </c>
      <c r="O18" s="135">
        <f t="shared" ref="O18" si="35">SUM(O19:O20)</f>
        <v>269</v>
      </c>
      <c r="P18" s="135">
        <f t="shared" ref="P18" si="36">SUM(P19:P20)</f>
        <v>372</v>
      </c>
      <c r="Q18" s="231">
        <f t="shared" ref="Q18" si="37">SUM(Q19:Q20)</f>
        <v>185</v>
      </c>
      <c r="R18" s="94">
        <f t="shared" si="4"/>
        <v>43</v>
      </c>
      <c r="S18" s="135">
        <f t="shared" si="5"/>
        <v>-56</v>
      </c>
      <c r="T18" s="135">
        <f t="shared" si="6"/>
        <v>16</v>
      </c>
      <c r="U18" s="135">
        <f t="shared" si="7"/>
        <v>-44</v>
      </c>
      <c r="V18" s="135">
        <f t="shared" si="8"/>
        <v>-59</v>
      </c>
      <c r="W18" s="231">
        <f t="shared" si="9"/>
        <v>62</v>
      </c>
      <c r="X18" s="263">
        <f t="shared" si="10"/>
        <v>0.37068965517241381</v>
      </c>
      <c r="Y18" s="284">
        <f t="shared" si="11"/>
        <v>-0.3522012578616352</v>
      </c>
      <c r="Z18" s="284">
        <f t="shared" si="12"/>
        <v>0.23529411764705882</v>
      </c>
      <c r="AA18" s="284">
        <f t="shared" si="13"/>
        <v>-0.16356877323420074</v>
      </c>
      <c r="AB18" s="284">
        <f t="shared" si="14"/>
        <v>-0.15860215053763441</v>
      </c>
      <c r="AC18" s="285">
        <f t="shared" si="15"/>
        <v>0.33513513513513515</v>
      </c>
    </row>
    <row r="19" spans="1:29" x14ac:dyDescent="0.25">
      <c r="A19" s="9" t="s">
        <v>161</v>
      </c>
      <c r="B19" s="95">
        <v>240</v>
      </c>
      <c r="C19" s="16">
        <v>216</v>
      </c>
      <c r="D19" s="17">
        <f t="shared" si="2"/>
        <v>24</v>
      </c>
      <c r="E19" s="26">
        <f t="shared" si="3"/>
        <v>0.1111111111111111</v>
      </c>
      <c r="F19" s="218">
        <v>45</v>
      </c>
      <c r="G19" s="132">
        <v>25</v>
      </c>
      <c r="H19" s="132">
        <v>14</v>
      </c>
      <c r="I19" s="132">
        <v>66</v>
      </c>
      <c r="J19" s="132">
        <v>56</v>
      </c>
      <c r="K19" s="232">
        <v>34</v>
      </c>
      <c r="L19" s="218">
        <v>15</v>
      </c>
      <c r="M19" s="132">
        <v>34</v>
      </c>
      <c r="N19" s="132">
        <v>19</v>
      </c>
      <c r="O19" s="132">
        <v>59</v>
      </c>
      <c r="P19" s="132">
        <v>61</v>
      </c>
      <c r="Q19" s="232">
        <v>28</v>
      </c>
      <c r="R19" s="218">
        <f t="shared" si="4"/>
        <v>30</v>
      </c>
      <c r="S19" s="132">
        <f t="shared" si="5"/>
        <v>-9</v>
      </c>
      <c r="T19" s="132">
        <f t="shared" si="6"/>
        <v>-5</v>
      </c>
      <c r="U19" s="132">
        <f t="shared" si="7"/>
        <v>7</v>
      </c>
      <c r="V19" s="132">
        <f t="shared" si="8"/>
        <v>-5</v>
      </c>
      <c r="W19" s="232">
        <f t="shared" si="9"/>
        <v>6</v>
      </c>
      <c r="X19" s="257">
        <f t="shared" si="10"/>
        <v>2</v>
      </c>
      <c r="Y19" s="286">
        <f t="shared" si="11"/>
        <v>-0.26470588235294118</v>
      </c>
      <c r="Z19" s="286">
        <f t="shared" si="12"/>
        <v>-0.26315789473684209</v>
      </c>
      <c r="AA19" s="286">
        <f t="shared" si="13"/>
        <v>0.11864406779661017</v>
      </c>
      <c r="AB19" s="286">
        <f t="shared" si="14"/>
        <v>-8.1967213114754092E-2</v>
      </c>
      <c r="AC19" s="287">
        <f t="shared" si="15"/>
        <v>0.21428571428571427</v>
      </c>
    </row>
    <row r="20" spans="1:29" x14ac:dyDescent="0.25">
      <c r="A20" s="10" t="s">
        <v>162</v>
      </c>
      <c r="B20" s="92">
        <f>B18-B19</f>
        <v>891</v>
      </c>
      <c r="C20" s="18">
        <f>C18-C19</f>
        <v>953</v>
      </c>
      <c r="D20" s="19">
        <f t="shared" si="2"/>
        <v>-62</v>
      </c>
      <c r="E20" s="27">
        <f t="shared" si="3"/>
        <v>-6.5057712486883523E-2</v>
      </c>
      <c r="F20" s="219">
        <v>114</v>
      </c>
      <c r="G20" s="133">
        <v>78</v>
      </c>
      <c r="H20" s="133">
        <v>70</v>
      </c>
      <c r="I20" s="133">
        <v>159</v>
      </c>
      <c r="J20" s="133">
        <v>257</v>
      </c>
      <c r="K20" s="157">
        <v>213</v>
      </c>
      <c r="L20" s="219">
        <v>101</v>
      </c>
      <c r="M20" s="133">
        <v>125</v>
      </c>
      <c r="N20" s="133">
        <v>49</v>
      </c>
      <c r="O20" s="133">
        <v>210</v>
      </c>
      <c r="P20" s="133">
        <v>311</v>
      </c>
      <c r="Q20" s="157">
        <v>157</v>
      </c>
      <c r="R20" s="219">
        <f t="shared" si="4"/>
        <v>13</v>
      </c>
      <c r="S20" s="133">
        <f t="shared" si="5"/>
        <v>-47</v>
      </c>
      <c r="T20" s="133">
        <f t="shared" si="6"/>
        <v>21</v>
      </c>
      <c r="U20" s="133">
        <f t="shared" si="7"/>
        <v>-51</v>
      </c>
      <c r="V20" s="133">
        <f t="shared" si="8"/>
        <v>-54</v>
      </c>
      <c r="W20" s="157">
        <f t="shared" si="9"/>
        <v>56</v>
      </c>
      <c r="X20" s="260">
        <f t="shared" si="10"/>
        <v>0.12871287128712872</v>
      </c>
      <c r="Y20" s="288">
        <f t="shared" si="11"/>
        <v>-0.376</v>
      </c>
      <c r="Z20" s="288">
        <f t="shared" si="12"/>
        <v>0.42857142857142855</v>
      </c>
      <c r="AA20" s="288">
        <f t="shared" si="13"/>
        <v>-0.24285714285714285</v>
      </c>
      <c r="AB20" s="288">
        <f t="shared" si="14"/>
        <v>-0.17363344051446947</v>
      </c>
      <c r="AC20" s="289">
        <f t="shared" si="15"/>
        <v>0.35668789808917195</v>
      </c>
    </row>
    <row r="21" spans="1:29" x14ac:dyDescent="0.25">
      <c r="A21" s="5" t="s">
        <v>29</v>
      </c>
      <c r="B21" s="97">
        <v>1141</v>
      </c>
      <c r="C21" s="20">
        <v>1190</v>
      </c>
      <c r="D21" s="21">
        <f t="shared" si="2"/>
        <v>-49</v>
      </c>
      <c r="E21" s="28">
        <f t="shared" si="3"/>
        <v>-4.1176470588235294E-2</v>
      </c>
      <c r="F21" s="97">
        <v>121</v>
      </c>
      <c r="G21" s="136">
        <v>128</v>
      </c>
      <c r="H21" s="136">
        <v>87</v>
      </c>
      <c r="I21" s="136">
        <v>243</v>
      </c>
      <c r="J21" s="136">
        <v>314</v>
      </c>
      <c r="K21" s="230">
        <v>248</v>
      </c>
      <c r="L21" s="97">
        <v>136</v>
      </c>
      <c r="M21" s="136">
        <v>127</v>
      </c>
      <c r="N21" s="136">
        <v>75</v>
      </c>
      <c r="O21" s="136">
        <v>277</v>
      </c>
      <c r="P21" s="136">
        <v>393</v>
      </c>
      <c r="Q21" s="230">
        <v>182</v>
      </c>
      <c r="R21" s="97">
        <f t="shared" si="4"/>
        <v>-15</v>
      </c>
      <c r="S21" s="136">
        <f t="shared" si="5"/>
        <v>1</v>
      </c>
      <c r="T21" s="136">
        <f t="shared" si="6"/>
        <v>12</v>
      </c>
      <c r="U21" s="136">
        <f t="shared" si="7"/>
        <v>-34</v>
      </c>
      <c r="V21" s="136">
        <f t="shared" si="8"/>
        <v>-79</v>
      </c>
      <c r="W21" s="230">
        <f t="shared" si="9"/>
        <v>66</v>
      </c>
      <c r="X21" s="264">
        <f t="shared" si="10"/>
        <v>-0.11029411764705882</v>
      </c>
      <c r="Y21" s="282">
        <f t="shared" si="11"/>
        <v>7.874015748031496E-3</v>
      </c>
      <c r="Z21" s="282">
        <f t="shared" si="12"/>
        <v>0.16</v>
      </c>
      <c r="AA21" s="282">
        <f t="shared" si="13"/>
        <v>-0.12274368231046931</v>
      </c>
      <c r="AB21" s="282">
        <f t="shared" si="14"/>
        <v>-0.2010178117048346</v>
      </c>
      <c r="AC21" s="283">
        <f t="shared" si="15"/>
        <v>0.36263736263736263</v>
      </c>
    </row>
    <row r="22" spans="1:29" x14ac:dyDescent="0.25">
      <c r="A22" s="4" t="s">
        <v>73</v>
      </c>
      <c r="B22" s="94">
        <v>3226</v>
      </c>
      <c r="C22" s="14">
        <v>3309</v>
      </c>
      <c r="D22" s="15">
        <f t="shared" si="2"/>
        <v>-83</v>
      </c>
      <c r="E22" s="25">
        <f t="shared" si="3"/>
        <v>-2.5083106678754911E-2</v>
      </c>
      <c r="F22" s="94">
        <f>SUM(F23:F24)</f>
        <v>339</v>
      </c>
      <c r="G22" s="135">
        <f t="shared" ref="G22" si="38">SUM(G23:G24)</f>
        <v>359</v>
      </c>
      <c r="H22" s="135">
        <f t="shared" ref="H22" si="39">SUM(H23:H24)</f>
        <v>257</v>
      </c>
      <c r="I22" s="135">
        <f t="shared" ref="I22" si="40">SUM(I23:I24)</f>
        <v>722</v>
      </c>
      <c r="J22" s="135">
        <f t="shared" ref="J22" si="41">SUM(J23:J24)</f>
        <v>930</v>
      </c>
      <c r="K22" s="231">
        <f t="shared" ref="K22" si="42">SUM(K23:K24)</f>
        <v>619</v>
      </c>
      <c r="L22" s="94">
        <f>SUM(L23:L24)</f>
        <v>426</v>
      </c>
      <c r="M22" s="135">
        <f t="shared" ref="M22" si="43">SUM(M23:M24)</f>
        <v>350</v>
      </c>
      <c r="N22" s="135">
        <f t="shared" ref="N22" si="44">SUM(N23:N24)</f>
        <v>258</v>
      </c>
      <c r="O22" s="135">
        <f t="shared" ref="O22" si="45">SUM(O23:O24)</f>
        <v>761</v>
      </c>
      <c r="P22" s="135">
        <f t="shared" ref="P22" si="46">SUM(P23:P24)</f>
        <v>985</v>
      </c>
      <c r="Q22" s="231">
        <f t="shared" ref="Q22" si="47">SUM(Q23:Q24)</f>
        <v>529</v>
      </c>
      <c r="R22" s="94">
        <f t="shared" si="4"/>
        <v>-87</v>
      </c>
      <c r="S22" s="135">
        <f t="shared" si="5"/>
        <v>9</v>
      </c>
      <c r="T22" s="135">
        <f t="shared" si="6"/>
        <v>-1</v>
      </c>
      <c r="U22" s="135">
        <f t="shared" si="7"/>
        <v>-39</v>
      </c>
      <c r="V22" s="135">
        <f t="shared" si="8"/>
        <v>-55</v>
      </c>
      <c r="W22" s="231">
        <f t="shared" si="9"/>
        <v>90</v>
      </c>
      <c r="X22" s="263">
        <f t="shared" si="10"/>
        <v>-0.20422535211267606</v>
      </c>
      <c r="Y22" s="284">
        <f t="shared" si="11"/>
        <v>2.5714285714285714E-2</v>
      </c>
      <c r="Z22" s="284">
        <f t="shared" si="12"/>
        <v>-3.875968992248062E-3</v>
      </c>
      <c r="AA22" s="284">
        <f t="shared" si="13"/>
        <v>-5.1248357424441525E-2</v>
      </c>
      <c r="AB22" s="284">
        <f t="shared" si="14"/>
        <v>-5.5837563451776651E-2</v>
      </c>
      <c r="AC22" s="285">
        <f t="shared" si="15"/>
        <v>0.17013232514177692</v>
      </c>
    </row>
    <row r="23" spans="1:29" x14ac:dyDescent="0.25">
      <c r="A23" s="9" t="s">
        <v>163</v>
      </c>
      <c r="B23" s="95">
        <v>1494</v>
      </c>
      <c r="C23" s="16">
        <v>1629</v>
      </c>
      <c r="D23" s="17">
        <f t="shared" si="2"/>
        <v>-135</v>
      </c>
      <c r="E23" s="26">
        <f t="shared" si="3"/>
        <v>-8.2872928176795577E-2</v>
      </c>
      <c r="F23" s="218">
        <v>162</v>
      </c>
      <c r="G23" s="132">
        <v>173</v>
      </c>
      <c r="H23" s="132">
        <v>132</v>
      </c>
      <c r="I23" s="132">
        <v>367</v>
      </c>
      <c r="J23" s="132">
        <v>398</v>
      </c>
      <c r="K23" s="232">
        <v>262</v>
      </c>
      <c r="L23" s="218">
        <v>247</v>
      </c>
      <c r="M23" s="132">
        <v>170</v>
      </c>
      <c r="N23" s="132">
        <v>137</v>
      </c>
      <c r="O23" s="132">
        <v>416</v>
      </c>
      <c r="P23" s="132">
        <v>420</v>
      </c>
      <c r="Q23" s="232">
        <v>239</v>
      </c>
      <c r="R23" s="218">
        <f t="shared" si="4"/>
        <v>-85</v>
      </c>
      <c r="S23" s="132">
        <f t="shared" si="5"/>
        <v>3</v>
      </c>
      <c r="T23" s="132">
        <f t="shared" si="6"/>
        <v>-5</v>
      </c>
      <c r="U23" s="132">
        <f t="shared" si="7"/>
        <v>-49</v>
      </c>
      <c r="V23" s="132">
        <f t="shared" si="8"/>
        <v>-22</v>
      </c>
      <c r="W23" s="232">
        <f t="shared" si="9"/>
        <v>23</v>
      </c>
      <c r="X23" s="257">
        <f t="shared" si="10"/>
        <v>-0.34412955465587042</v>
      </c>
      <c r="Y23" s="286">
        <f t="shared" si="11"/>
        <v>1.7647058823529412E-2</v>
      </c>
      <c r="Z23" s="286">
        <f t="shared" si="12"/>
        <v>-3.6496350364963501E-2</v>
      </c>
      <c r="AA23" s="286">
        <f t="shared" si="13"/>
        <v>-0.11778846153846154</v>
      </c>
      <c r="AB23" s="286">
        <f t="shared" si="14"/>
        <v>-5.2380952380952382E-2</v>
      </c>
      <c r="AC23" s="287">
        <f t="shared" si="15"/>
        <v>9.6234309623430964E-2</v>
      </c>
    </row>
    <row r="24" spans="1:29" x14ac:dyDescent="0.25">
      <c r="A24" s="10" t="s">
        <v>75</v>
      </c>
      <c r="B24" s="92">
        <f>B22-B23</f>
        <v>1732</v>
      </c>
      <c r="C24" s="18">
        <f>C22-C23</f>
        <v>1680</v>
      </c>
      <c r="D24" s="19">
        <f t="shared" si="2"/>
        <v>52</v>
      </c>
      <c r="E24" s="27">
        <f t="shared" si="3"/>
        <v>3.0952380952380953E-2</v>
      </c>
      <c r="F24" s="92">
        <v>177</v>
      </c>
      <c r="G24" s="133">
        <v>186</v>
      </c>
      <c r="H24" s="133">
        <v>125</v>
      </c>
      <c r="I24" s="133">
        <v>355</v>
      </c>
      <c r="J24" s="133">
        <v>532</v>
      </c>
      <c r="K24" s="157">
        <v>357</v>
      </c>
      <c r="L24" s="92">
        <v>179</v>
      </c>
      <c r="M24" s="133">
        <v>180</v>
      </c>
      <c r="N24" s="133">
        <v>121</v>
      </c>
      <c r="O24" s="133">
        <v>345</v>
      </c>
      <c r="P24" s="133">
        <v>565</v>
      </c>
      <c r="Q24" s="157">
        <v>290</v>
      </c>
      <c r="R24" s="92">
        <f t="shared" si="4"/>
        <v>-2</v>
      </c>
      <c r="S24" s="133">
        <f t="shared" si="5"/>
        <v>6</v>
      </c>
      <c r="T24" s="133">
        <f t="shared" si="6"/>
        <v>4</v>
      </c>
      <c r="U24" s="133">
        <f t="shared" si="7"/>
        <v>10</v>
      </c>
      <c r="V24" s="133">
        <f t="shared" si="8"/>
        <v>-33</v>
      </c>
      <c r="W24" s="157">
        <f t="shared" si="9"/>
        <v>67</v>
      </c>
      <c r="X24" s="348">
        <f t="shared" si="10"/>
        <v>-1.11731843575419E-2</v>
      </c>
      <c r="Y24" s="288">
        <f t="shared" si="11"/>
        <v>3.3333333333333333E-2</v>
      </c>
      <c r="Z24" s="288">
        <f t="shared" si="12"/>
        <v>3.3057851239669422E-2</v>
      </c>
      <c r="AA24" s="288">
        <f t="shared" si="13"/>
        <v>2.8985507246376812E-2</v>
      </c>
      <c r="AB24" s="288">
        <f t="shared" si="14"/>
        <v>-5.8407079646017698E-2</v>
      </c>
      <c r="AC24" s="289">
        <f t="shared" si="15"/>
        <v>0.23103448275862068</v>
      </c>
    </row>
    <row r="25" spans="1:29" x14ac:dyDescent="0.25">
      <c r="A25" s="4" t="s">
        <v>164</v>
      </c>
      <c r="B25" s="94">
        <v>3727</v>
      </c>
      <c r="C25" s="14">
        <v>3853</v>
      </c>
      <c r="D25" s="15">
        <f t="shared" si="2"/>
        <v>-126</v>
      </c>
      <c r="E25" s="25">
        <f t="shared" si="3"/>
        <v>-3.2701790812354012E-2</v>
      </c>
      <c r="F25" s="94">
        <f>SUM(F26:F27)</f>
        <v>461</v>
      </c>
      <c r="G25" s="135">
        <f t="shared" ref="G25" si="48">SUM(G26:G27)</f>
        <v>416</v>
      </c>
      <c r="H25" s="135">
        <f t="shared" ref="H25" si="49">SUM(H26:H27)</f>
        <v>276</v>
      </c>
      <c r="I25" s="135">
        <f t="shared" ref="I25" si="50">SUM(I26:I27)</f>
        <v>825</v>
      </c>
      <c r="J25" s="135">
        <f t="shared" ref="J25" si="51">SUM(J26:J27)</f>
        <v>972</v>
      </c>
      <c r="K25" s="231">
        <f t="shared" ref="K25" si="52">SUM(K26:K27)</f>
        <v>777</v>
      </c>
      <c r="L25" s="94">
        <f>SUM(L26:L27)</f>
        <v>472</v>
      </c>
      <c r="M25" s="135">
        <f t="shared" ref="M25" si="53">SUM(M26:M27)</f>
        <v>457</v>
      </c>
      <c r="N25" s="135">
        <f t="shared" ref="N25" si="54">SUM(N26:N27)</f>
        <v>337</v>
      </c>
      <c r="O25" s="135">
        <f t="shared" ref="O25" si="55">SUM(O26:O27)</f>
        <v>844</v>
      </c>
      <c r="P25" s="135">
        <f t="shared" ref="P25" si="56">SUM(P26:P27)</f>
        <v>1158</v>
      </c>
      <c r="Q25" s="231">
        <f t="shared" ref="Q25" si="57">SUM(Q26:Q27)</f>
        <v>585</v>
      </c>
      <c r="R25" s="94">
        <f t="shared" si="4"/>
        <v>-11</v>
      </c>
      <c r="S25" s="135">
        <f t="shared" si="5"/>
        <v>-41</v>
      </c>
      <c r="T25" s="135">
        <f t="shared" si="6"/>
        <v>-61</v>
      </c>
      <c r="U25" s="135">
        <f t="shared" si="7"/>
        <v>-19</v>
      </c>
      <c r="V25" s="135">
        <f t="shared" si="8"/>
        <v>-186</v>
      </c>
      <c r="W25" s="231">
        <f t="shared" si="9"/>
        <v>192</v>
      </c>
      <c r="X25" s="263">
        <f t="shared" si="10"/>
        <v>-2.3305084745762712E-2</v>
      </c>
      <c r="Y25" s="284">
        <f t="shared" si="11"/>
        <v>-8.9715536105032828E-2</v>
      </c>
      <c r="Z25" s="284">
        <f t="shared" si="12"/>
        <v>-0.18100890207715134</v>
      </c>
      <c r="AA25" s="284">
        <f t="shared" si="13"/>
        <v>-2.2511848341232227E-2</v>
      </c>
      <c r="AB25" s="284">
        <f t="shared" si="14"/>
        <v>-0.16062176165803108</v>
      </c>
      <c r="AC25" s="285">
        <f t="shared" si="15"/>
        <v>0.3282051282051282</v>
      </c>
    </row>
    <row r="26" spans="1:29" x14ac:dyDescent="0.25">
      <c r="A26" s="9" t="s">
        <v>165</v>
      </c>
      <c r="B26" s="95">
        <v>879</v>
      </c>
      <c r="C26" s="16">
        <v>863</v>
      </c>
      <c r="D26" s="17">
        <f t="shared" si="2"/>
        <v>16</v>
      </c>
      <c r="E26" s="26">
        <f t="shared" si="3"/>
        <v>1.8539976825028968E-2</v>
      </c>
      <c r="F26" s="218">
        <v>115</v>
      </c>
      <c r="G26" s="132">
        <v>111</v>
      </c>
      <c r="H26" s="132">
        <v>63</v>
      </c>
      <c r="I26" s="132">
        <v>224</v>
      </c>
      <c r="J26" s="132">
        <v>199</v>
      </c>
      <c r="K26" s="232">
        <v>167</v>
      </c>
      <c r="L26" s="218">
        <v>123</v>
      </c>
      <c r="M26" s="132">
        <v>96</v>
      </c>
      <c r="N26" s="132">
        <v>79</v>
      </c>
      <c r="O26" s="132">
        <v>218</v>
      </c>
      <c r="P26" s="132">
        <v>196</v>
      </c>
      <c r="Q26" s="232">
        <v>151</v>
      </c>
      <c r="R26" s="218">
        <f t="shared" si="4"/>
        <v>-8</v>
      </c>
      <c r="S26" s="132">
        <f t="shared" si="5"/>
        <v>15</v>
      </c>
      <c r="T26" s="132">
        <f t="shared" si="6"/>
        <v>-16</v>
      </c>
      <c r="U26" s="132">
        <f t="shared" si="7"/>
        <v>6</v>
      </c>
      <c r="V26" s="132">
        <f t="shared" si="8"/>
        <v>3</v>
      </c>
      <c r="W26" s="232">
        <f t="shared" si="9"/>
        <v>16</v>
      </c>
      <c r="X26" s="257">
        <f t="shared" si="10"/>
        <v>-6.5040650406504072E-2</v>
      </c>
      <c r="Y26" s="286">
        <f t="shared" si="11"/>
        <v>0.15625</v>
      </c>
      <c r="Z26" s="286">
        <f t="shared" si="12"/>
        <v>-0.20253164556962025</v>
      </c>
      <c r="AA26" s="286">
        <f t="shared" si="13"/>
        <v>2.7522935779816515E-2</v>
      </c>
      <c r="AB26" s="286">
        <f t="shared" si="14"/>
        <v>1.5306122448979591E-2</v>
      </c>
      <c r="AC26" s="287">
        <f t="shared" si="15"/>
        <v>0.10596026490066225</v>
      </c>
    </row>
    <row r="27" spans="1:29" x14ac:dyDescent="0.25">
      <c r="A27" s="10" t="s">
        <v>166</v>
      </c>
      <c r="B27" s="92">
        <f>B25-B26</f>
        <v>2848</v>
      </c>
      <c r="C27" s="18">
        <f>C25-C26</f>
        <v>2990</v>
      </c>
      <c r="D27" s="19">
        <f t="shared" si="2"/>
        <v>-142</v>
      </c>
      <c r="E27" s="27">
        <f t="shared" si="3"/>
        <v>-4.749163879598662E-2</v>
      </c>
      <c r="F27" s="219">
        <v>346</v>
      </c>
      <c r="G27" s="133">
        <v>305</v>
      </c>
      <c r="H27" s="133">
        <v>213</v>
      </c>
      <c r="I27" s="133">
        <v>601</v>
      </c>
      <c r="J27" s="133">
        <v>773</v>
      </c>
      <c r="K27" s="157">
        <v>610</v>
      </c>
      <c r="L27" s="219">
        <v>349</v>
      </c>
      <c r="M27" s="133">
        <v>361</v>
      </c>
      <c r="N27" s="133">
        <v>258</v>
      </c>
      <c r="O27" s="133">
        <v>626</v>
      </c>
      <c r="P27" s="133">
        <v>962</v>
      </c>
      <c r="Q27" s="157">
        <v>434</v>
      </c>
      <c r="R27" s="219">
        <f t="shared" si="4"/>
        <v>-3</v>
      </c>
      <c r="S27" s="133">
        <f t="shared" si="5"/>
        <v>-56</v>
      </c>
      <c r="T27" s="133">
        <f t="shared" si="6"/>
        <v>-45</v>
      </c>
      <c r="U27" s="133">
        <f t="shared" si="7"/>
        <v>-25</v>
      </c>
      <c r="V27" s="133">
        <f t="shared" si="8"/>
        <v>-189</v>
      </c>
      <c r="W27" s="157">
        <f t="shared" si="9"/>
        <v>176</v>
      </c>
      <c r="X27" s="260">
        <f t="shared" si="10"/>
        <v>-8.5959885386819486E-3</v>
      </c>
      <c r="Y27" s="288">
        <f t="shared" si="11"/>
        <v>-0.15512465373961218</v>
      </c>
      <c r="Z27" s="288">
        <f t="shared" si="12"/>
        <v>-0.1744186046511628</v>
      </c>
      <c r="AA27" s="288">
        <f t="shared" si="13"/>
        <v>-3.9936102236421724E-2</v>
      </c>
      <c r="AB27" s="288">
        <f t="shared" si="14"/>
        <v>-0.19646569646569648</v>
      </c>
      <c r="AC27" s="289">
        <f t="shared" si="15"/>
        <v>0.40552995391705071</v>
      </c>
    </row>
    <row r="28" spans="1:29" x14ac:dyDescent="0.25">
      <c r="A28" s="4" t="s">
        <v>36</v>
      </c>
      <c r="B28" s="94">
        <v>2084</v>
      </c>
      <c r="C28" s="14">
        <v>2258</v>
      </c>
      <c r="D28" s="15">
        <f t="shared" si="2"/>
        <v>-174</v>
      </c>
      <c r="E28" s="25">
        <f t="shared" si="3"/>
        <v>-7.7059344552701511E-2</v>
      </c>
      <c r="F28" s="94">
        <f>SUM(F29:F31)</f>
        <v>262</v>
      </c>
      <c r="G28" s="135">
        <f t="shared" ref="G28" si="58">SUM(G29:G31)</f>
        <v>217</v>
      </c>
      <c r="H28" s="165">
        <f t="shared" ref="H28" si="59">SUM(H29:H31)</f>
        <v>166</v>
      </c>
      <c r="I28" s="165">
        <f t="shared" ref="I28" si="60">SUM(I29:I31)</f>
        <v>465</v>
      </c>
      <c r="J28" s="165">
        <f t="shared" ref="J28" si="61">SUM(J29:J31)</f>
        <v>552</v>
      </c>
      <c r="K28" s="237">
        <f t="shared" ref="K28" si="62">SUM(K29:K31)</f>
        <v>422</v>
      </c>
      <c r="L28" s="94">
        <f>SUM(L29:L31)</f>
        <v>309</v>
      </c>
      <c r="M28" s="135">
        <f t="shared" ref="M28" si="63">SUM(M29:M31)</f>
        <v>283</v>
      </c>
      <c r="N28" s="165">
        <f t="shared" ref="N28" si="64">SUM(N29:N31)</f>
        <v>176</v>
      </c>
      <c r="O28" s="165">
        <f t="shared" ref="O28" si="65">SUM(O29:O31)</f>
        <v>558</v>
      </c>
      <c r="P28" s="165">
        <f t="shared" ref="P28" si="66">SUM(P29:P31)</f>
        <v>634</v>
      </c>
      <c r="Q28" s="237">
        <f t="shared" ref="Q28" si="67">SUM(Q29:Q31)</f>
        <v>298</v>
      </c>
      <c r="R28" s="94">
        <f t="shared" si="4"/>
        <v>-47</v>
      </c>
      <c r="S28" s="135">
        <f t="shared" si="5"/>
        <v>-66</v>
      </c>
      <c r="T28" s="135">
        <f t="shared" si="6"/>
        <v>-10</v>
      </c>
      <c r="U28" s="135">
        <f t="shared" si="7"/>
        <v>-93</v>
      </c>
      <c r="V28" s="135">
        <f t="shared" si="8"/>
        <v>-82</v>
      </c>
      <c r="W28" s="231">
        <f t="shared" si="9"/>
        <v>124</v>
      </c>
      <c r="X28" s="263">
        <f t="shared" si="10"/>
        <v>-0.15210355987055016</v>
      </c>
      <c r="Y28" s="284">
        <f t="shared" si="11"/>
        <v>-0.2332155477031802</v>
      </c>
      <c r="Z28" s="284">
        <f t="shared" si="12"/>
        <v>-5.6818181818181816E-2</v>
      </c>
      <c r="AA28" s="284">
        <f t="shared" si="13"/>
        <v>-0.16666666666666666</v>
      </c>
      <c r="AB28" s="284">
        <f t="shared" si="14"/>
        <v>-0.12933753943217666</v>
      </c>
      <c r="AC28" s="285">
        <f t="shared" si="15"/>
        <v>0.41610738255033558</v>
      </c>
    </row>
    <row r="29" spans="1:29" x14ac:dyDescent="0.25">
      <c r="A29" s="9" t="s">
        <v>167</v>
      </c>
      <c r="B29" s="95">
        <v>458</v>
      </c>
      <c r="C29" s="16">
        <v>509</v>
      </c>
      <c r="D29" s="17">
        <f t="shared" si="2"/>
        <v>-51</v>
      </c>
      <c r="E29" s="26">
        <f t="shared" si="3"/>
        <v>-0.10019646365422397</v>
      </c>
      <c r="F29" s="218">
        <v>50</v>
      </c>
      <c r="G29" s="132">
        <v>42</v>
      </c>
      <c r="H29" s="132">
        <v>40</v>
      </c>
      <c r="I29" s="132">
        <v>116</v>
      </c>
      <c r="J29" s="132">
        <v>123</v>
      </c>
      <c r="K29" s="232">
        <v>87</v>
      </c>
      <c r="L29" s="218">
        <v>59</v>
      </c>
      <c r="M29" s="132">
        <v>79</v>
      </c>
      <c r="N29" s="132">
        <v>33</v>
      </c>
      <c r="O29" s="132">
        <v>137</v>
      </c>
      <c r="P29" s="132">
        <v>140</v>
      </c>
      <c r="Q29" s="232">
        <v>61</v>
      </c>
      <c r="R29" s="218">
        <f t="shared" si="4"/>
        <v>-9</v>
      </c>
      <c r="S29" s="132">
        <f t="shared" si="5"/>
        <v>-37</v>
      </c>
      <c r="T29" s="132">
        <f t="shared" si="6"/>
        <v>7</v>
      </c>
      <c r="U29" s="132">
        <f t="shared" si="7"/>
        <v>-21</v>
      </c>
      <c r="V29" s="132">
        <f t="shared" si="8"/>
        <v>-17</v>
      </c>
      <c r="W29" s="232">
        <f t="shared" si="9"/>
        <v>26</v>
      </c>
      <c r="X29" s="257">
        <f t="shared" si="10"/>
        <v>-0.15254237288135594</v>
      </c>
      <c r="Y29" s="286">
        <f t="shared" si="11"/>
        <v>-0.46835443037974683</v>
      </c>
      <c r="Z29" s="286">
        <f t="shared" si="12"/>
        <v>0.21212121212121213</v>
      </c>
      <c r="AA29" s="286">
        <f t="shared" si="13"/>
        <v>-0.15328467153284672</v>
      </c>
      <c r="AB29" s="286">
        <f t="shared" si="14"/>
        <v>-0.12142857142857143</v>
      </c>
      <c r="AC29" s="287">
        <f t="shared" si="15"/>
        <v>0.42622950819672129</v>
      </c>
    </row>
    <row r="30" spans="1:29" x14ac:dyDescent="0.25">
      <c r="A30" s="9" t="s">
        <v>168</v>
      </c>
      <c r="B30" s="95">
        <v>415</v>
      </c>
      <c r="C30" s="16">
        <v>474</v>
      </c>
      <c r="D30" s="17">
        <f t="shared" si="2"/>
        <v>-59</v>
      </c>
      <c r="E30" s="26">
        <f t="shared" si="3"/>
        <v>-0.12447257383966245</v>
      </c>
      <c r="F30" s="218">
        <v>66</v>
      </c>
      <c r="G30" s="132">
        <v>43</v>
      </c>
      <c r="H30" s="132">
        <v>31</v>
      </c>
      <c r="I30" s="132">
        <v>109</v>
      </c>
      <c r="J30" s="132">
        <v>97</v>
      </c>
      <c r="K30" s="232">
        <v>69</v>
      </c>
      <c r="L30" s="218">
        <v>74</v>
      </c>
      <c r="M30" s="132">
        <v>57</v>
      </c>
      <c r="N30" s="132">
        <v>55</v>
      </c>
      <c r="O30" s="132">
        <v>134</v>
      </c>
      <c r="P30" s="132">
        <v>105</v>
      </c>
      <c r="Q30" s="232">
        <v>49</v>
      </c>
      <c r="R30" s="218">
        <f t="shared" si="4"/>
        <v>-8</v>
      </c>
      <c r="S30" s="132">
        <f t="shared" si="5"/>
        <v>-14</v>
      </c>
      <c r="T30" s="132">
        <f t="shared" si="6"/>
        <v>-24</v>
      </c>
      <c r="U30" s="132">
        <f t="shared" si="7"/>
        <v>-25</v>
      </c>
      <c r="V30" s="132">
        <f t="shared" si="8"/>
        <v>-8</v>
      </c>
      <c r="W30" s="232">
        <f t="shared" si="9"/>
        <v>20</v>
      </c>
      <c r="X30" s="257">
        <f t="shared" si="10"/>
        <v>-0.10810810810810811</v>
      </c>
      <c r="Y30" s="286">
        <f t="shared" si="11"/>
        <v>-0.24561403508771928</v>
      </c>
      <c r="Z30" s="286">
        <f t="shared" si="12"/>
        <v>-0.43636363636363634</v>
      </c>
      <c r="AA30" s="286">
        <f t="shared" si="13"/>
        <v>-0.18656716417910449</v>
      </c>
      <c r="AB30" s="286">
        <f t="shared" si="14"/>
        <v>-7.6190476190476197E-2</v>
      </c>
      <c r="AC30" s="287">
        <f t="shared" si="15"/>
        <v>0.40816326530612246</v>
      </c>
    </row>
    <row r="31" spans="1:29" x14ac:dyDescent="0.25">
      <c r="A31" s="10" t="s">
        <v>38</v>
      </c>
      <c r="B31" s="92">
        <f>B28-(B29+B30)</f>
        <v>1211</v>
      </c>
      <c r="C31" s="18">
        <f>C28-(C29+C30)</f>
        <v>1275</v>
      </c>
      <c r="D31" s="19">
        <f t="shared" si="2"/>
        <v>-64</v>
      </c>
      <c r="E31" s="27">
        <f t="shared" si="3"/>
        <v>-5.0196078431372547E-2</v>
      </c>
      <c r="F31" s="219">
        <v>146</v>
      </c>
      <c r="G31" s="133">
        <v>132</v>
      </c>
      <c r="H31" s="133">
        <v>95</v>
      </c>
      <c r="I31" s="133">
        <v>240</v>
      </c>
      <c r="J31" s="133">
        <v>332</v>
      </c>
      <c r="K31" s="157">
        <v>266</v>
      </c>
      <c r="L31" s="219">
        <v>176</v>
      </c>
      <c r="M31" s="133">
        <v>147</v>
      </c>
      <c r="N31" s="133">
        <v>88</v>
      </c>
      <c r="O31" s="133">
        <v>287</v>
      </c>
      <c r="P31" s="133">
        <v>389</v>
      </c>
      <c r="Q31" s="157">
        <v>188</v>
      </c>
      <c r="R31" s="219">
        <f t="shared" si="4"/>
        <v>-30</v>
      </c>
      <c r="S31" s="133">
        <f t="shared" si="5"/>
        <v>-15</v>
      </c>
      <c r="T31" s="133">
        <f t="shared" si="6"/>
        <v>7</v>
      </c>
      <c r="U31" s="133">
        <f t="shared" si="7"/>
        <v>-47</v>
      </c>
      <c r="V31" s="133">
        <f t="shared" si="8"/>
        <v>-57</v>
      </c>
      <c r="W31" s="157">
        <f t="shared" si="9"/>
        <v>78</v>
      </c>
      <c r="X31" s="260">
        <f t="shared" si="10"/>
        <v>-0.17045454545454544</v>
      </c>
      <c r="Y31" s="288">
        <f t="shared" si="11"/>
        <v>-0.10204081632653061</v>
      </c>
      <c r="Z31" s="288">
        <f t="shared" si="12"/>
        <v>7.9545454545454544E-2</v>
      </c>
      <c r="AA31" s="288">
        <f t="shared" si="13"/>
        <v>-0.16376306620209058</v>
      </c>
      <c r="AB31" s="288">
        <f t="shared" si="14"/>
        <v>-0.14652956298200515</v>
      </c>
      <c r="AC31" s="289">
        <f t="shared" si="15"/>
        <v>0.41489361702127658</v>
      </c>
    </row>
    <row r="32" spans="1:29" x14ac:dyDescent="0.25">
      <c r="A32" s="4" t="s">
        <v>169</v>
      </c>
      <c r="B32" s="94">
        <v>3829</v>
      </c>
      <c r="C32" s="14">
        <v>3992</v>
      </c>
      <c r="D32" s="15">
        <f t="shared" si="2"/>
        <v>-163</v>
      </c>
      <c r="E32" s="25">
        <f t="shared" si="3"/>
        <v>-4.0831663326653306E-2</v>
      </c>
      <c r="F32" s="94">
        <f>SUM(F33:F34)</f>
        <v>486</v>
      </c>
      <c r="G32" s="135">
        <f t="shared" ref="G32" si="68">SUM(G33:G34)</f>
        <v>438</v>
      </c>
      <c r="H32" s="135">
        <f t="shared" ref="H32" si="69">SUM(H33:H34)</f>
        <v>276</v>
      </c>
      <c r="I32" s="135">
        <f t="shared" ref="I32" si="70">SUM(I33:I34)</f>
        <v>855</v>
      </c>
      <c r="J32" s="135">
        <f t="shared" ref="J32" si="71">SUM(J33:J34)</f>
        <v>1090</v>
      </c>
      <c r="K32" s="231">
        <f t="shared" ref="K32" si="72">SUM(K33:K34)</f>
        <v>684</v>
      </c>
      <c r="L32" s="94">
        <f>SUM(L33:L34)</f>
        <v>554</v>
      </c>
      <c r="M32" s="135">
        <f t="shared" ref="M32" si="73">SUM(M33:M34)</f>
        <v>457</v>
      </c>
      <c r="N32" s="135">
        <f t="shared" ref="N32" si="74">SUM(N33:N34)</f>
        <v>324</v>
      </c>
      <c r="O32" s="135">
        <f t="shared" ref="O32" si="75">SUM(O33:O34)</f>
        <v>955</v>
      </c>
      <c r="P32" s="135">
        <f t="shared" ref="P32" si="76">SUM(P33:P34)</f>
        <v>1177</v>
      </c>
      <c r="Q32" s="231">
        <f t="shared" ref="Q32" si="77">SUM(Q33:Q34)</f>
        <v>525</v>
      </c>
      <c r="R32" s="94">
        <f t="shared" si="4"/>
        <v>-68</v>
      </c>
      <c r="S32" s="135">
        <f t="shared" si="5"/>
        <v>-19</v>
      </c>
      <c r="T32" s="135">
        <f t="shared" si="6"/>
        <v>-48</v>
      </c>
      <c r="U32" s="135">
        <f t="shared" si="7"/>
        <v>-100</v>
      </c>
      <c r="V32" s="135">
        <f t="shared" si="8"/>
        <v>-87</v>
      </c>
      <c r="W32" s="231">
        <f t="shared" si="9"/>
        <v>159</v>
      </c>
      <c r="X32" s="263">
        <f t="shared" si="10"/>
        <v>-0.12274368231046931</v>
      </c>
      <c r="Y32" s="284">
        <f t="shared" si="11"/>
        <v>-4.1575492341356671E-2</v>
      </c>
      <c r="Z32" s="284">
        <f t="shared" si="12"/>
        <v>-0.14814814814814814</v>
      </c>
      <c r="AA32" s="284">
        <f t="shared" si="13"/>
        <v>-0.10471204188481675</v>
      </c>
      <c r="AB32" s="284">
        <f t="shared" si="14"/>
        <v>-7.3916737468139343E-2</v>
      </c>
      <c r="AC32" s="285">
        <f t="shared" si="15"/>
        <v>0.30285714285714288</v>
      </c>
    </row>
    <row r="33" spans="1:29" x14ac:dyDescent="0.25">
      <c r="A33" s="9" t="s">
        <v>170</v>
      </c>
      <c r="B33" s="95">
        <v>1989</v>
      </c>
      <c r="C33" s="16">
        <v>2046</v>
      </c>
      <c r="D33" s="17">
        <f t="shared" si="2"/>
        <v>-57</v>
      </c>
      <c r="E33" s="26">
        <f t="shared" si="3"/>
        <v>-2.7859237536656891E-2</v>
      </c>
      <c r="F33" s="218">
        <v>306</v>
      </c>
      <c r="G33" s="132">
        <v>240</v>
      </c>
      <c r="H33" s="132">
        <v>150</v>
      </c>
      <c r="I33" s="132">
        <v>485</v>
      </c>
      <c r="J33" s="132">
        <v>499</v>
      </c>
      <c r="K33" s="232">
        <v>309</v>
      </c>
      <c r="L33" s="218">
        <v>321</v>
      </c>
      <c r="M33" s="132">
        <v>251</v>
      </c>
      <c r="N33" s="132">
        <v>173</v>
      </c>
      <c r="O33" s="132">
        <v>520</v>
      </c>
      <c r="P33" s="132">
        <v>512</v>
      </c>
      <c r="Q33" s="232">
        <v>269</v>
      </c>
      <c r="R33" s="218">
        <f t="shared" si="4"/>
        <v>-15</v>
      </c>
      <c r="S33" s="132">
        <f t="shared" si="5"/>
        <v>-11</v>
      </c>
      <c r="T33" s="132">
        <f t="shared" si="6"/>
        <v>-23</v>
      </c>
      <c r="U33" s="132">
        <f t="shared" si="7"/>
        <v>-35</v>
      </c>
      <c r="V33" s="132">
        <f t="shared" si="8"/>
        <v>-13</v>
      </c>
      <c r="W33" s="232">
        <f t="shared" si="9"/>
        <v>40</v>
      </c>
      <c r="X33" s="257">
        <f t="shared" si="10"/>
        <v>-4.6728971962616821E-2</v>
      </c>
      <c r="Y33" s="286">
        <f t="shared" si="11"/>
        <v>-4.3824701195219126E-2</v>
      </c>
      <c r="Z33" s="286">
        <f t="shared" si="12"/>
        <v>-0.13294797687861271</v>
      </c>
      <c r="AA33" s="286">
        <f t="shared" si="13"/>
        <v>-6.7307692307692304E-2</v>
      </c>
      <c r="AB33" s="286">
        <f t="shared" si="14"/>
        <v>-2.5390625E-2</v>
      </c>
      <c r="AC33" s="287">
        <f t="shared" si="15"/>
        <v>0.14869888475836432</v>
      </c>
    </row>
    <row r="34" spans="1:29" x14ac:dyDescent="0.25">
      <c r="A34" s="10" t="s">
        <v>171</v>
      </c>
      <c r="B34" s="92">
        <f>B32-B33</f>
        <v>1840</v>
      </c>
      <c r="C34" s="18">
        <f>C32-C33</f>
        <v>1946</v>
      </c>
      <c r="D34" s="19">
        <f t="shared" si="2"/>
        <v>-106</v>
      </c>
      <c r="E34" s="27">
        <f t="shared" si="3"/>
        <v>-5.4470709146968138E-2</v>
      </c>
      <c r="F34" s="219">
        <v>180</v>
      </c>
      <c r="G34" s="133">
        <v>198</v>
      </c>
      <c r="H34" s="133">
        <v>126</v>
      </c>
      <c r="I34" s="133">
        <v>370</v>
      </c>
      <c r="J34" s="133">
        <v>591</v>
      </c>
      <c r="K34" s="157">
        <v>375</v>
      </c>
      <c r="L34" s="219">
        <v>233</v>
      </c>
      <c r="M34" s="133">
        <v>206</v>
      </c>
      <c r="N34" s="133">
        <v>151</v>
      </c>
      <c r="O34" s="133">
        <v>435</v>
      </c>
      <c r="P34" s="133">
        <v>665</v>
      </c>
      <c r="Q34" s="157">
        <v>256</v>
      </c>
      <c r="R34" s="219">
        <f t="shared" si="4"/>
        <v>-53</v>
      </c>
      <c r="S34" s="133">
        <f t="shared" si="5"/>
        <v>-8</v>
      </c>
      <c r="T34" s="133">
        <f t="shared" si="6"/>
        <v>-25</v>
      </c>
      <c r="U34" s="133">
        <f t="shared" si="7"/>
        <v>-65</v>
      </c>
      <c r="V34" s="133">
        <f t="shared" si="8"/>
        <v>-74</v>
      </c>
      <c r="W34" s="157">
        <f t="shared" si="9"/>
        <v>119</v>
      </c>
      <c r="X34" s="260">
        <f t="shared" si="10"/>
        <v>-0.22746781115879827</v>
      </c>
      <c r="Y34" s="288">
        <f t="shared" si="11"/>
        <v>-3.8834951456310676E-2</v>
      </c>
      <c r="Z34" s="288">
        <f t="shared" si="12"/>
        <v>-0.16556291390728478</v>
      </c>
      <c r="AA34" s="288">
        <f t="shared" si="13"/>
        <v>-0.14942528735632185</v>
      </c>
      <c r="AB34" s="288">
        <f t="shared" si="14"/>
        <v>-0.11127819548872181</v>
      </c>
      <c r="AC34" s="289">
        <f t="shared" si="15"/>
        <v>0.46484375</v>
      </c>
    </row>
    <row r="35" spans="1:29" x14ac:dyDescent="0.25">
      <c r="A35" s="4" t="s">
        <v>172</v>
      </c>
      <c r="B35" s="94">
        <v>2669</v>
      </c>
      <c r="C35" s="14">
        <v>2790</v>
      </c>
      <c r="D35" s="15">
        <f t="shared" si="2"/>
        <v>-121</v>
      </c>
      <c r="E35" s="25">
        <f t="shared" si="3"/>
        <v>-4.3369175627240145E-2</v>
      </c>
      <c r="F35" s="94">
        <f>SUM(F36:F37)</f>
        <v>271</v>
      </c>
      <c r="G35" s="135">
        <f t="shared" ref="G35" si="78">SUM(G36:G37)</f>
        <v>329</v>
      </c>
      <c r="H35" s="135">
        <f t="shared" ref="H35" si="79">SUM(H36:H37)</f>
        <v>225</v>
      </c>
      <c r="I35" s="135">
        <f t="shared" ref="I35" si="80">SUM(I36:I37)</f>
        <v>514</v>
      </c>
      <c r="J35" s="135">
        <f t="shared" ref="J35" si="81">SUM(J36:J37)</f>
        <v>782</v>
      </c>
      <c r="K35" s="231">
        <f t="shared" ref="K35" si="82">SUM(K36:K37)</f>
        <v>548</v>
      </c>
      <c r="L35" s="94">
        <f>SUM(L36:L37)</f>
        <v>374</v>
      </c>
      <c r="M35" s="135">
        <f t="shared" ref="M35" si="83">SUM(M36:M37)</f>
        <v>356</v>
      </c>
      <c r="N35" s="135">
        <f t="shared" ref="N35" si="84">SUM(N36:N37)</f>
        <v>188</v>
      </c>
      <c r="O35" s="135">
        <f t="shared" ref="O35" si="85">SUM(O36:O37)</f>
        <v>626</v>
      </c>
      <c r="P35" s="135">
        <f t="shared" ref="P35" si="86">SUM(P36:P37)</f>
        <v>882</v>
      </c>
      <c r="Q35" s="231">
        <f t="shared" ref="Q35" si="87">SUM(Q36:Q37)</f>
        <v>364</v>
      </c>
      <c r="R35" s="94">
        <f t="shared" si="4"/>
        <v>-103</v>
      </c>
      <c r="S35" s="135">
        <f t="shared" si="5"/>
        <v>-27</v>
      </c>
      <c r="T35" s="135">
        <f t="shared" si="6"/>
        <v>37</v>
      </c>
      <c r="U35" s="135">
        <f t="shared" si="7"/>
        <v>-112</v>
      </c>
      <c r="V35" s="135">
        <f t="shared" si="8"/>
        <v>-100</v>
      </c>
      <c r="W35" s="231">
        <f t="shared" si="9"/>
        <v>184</v>
      </c>
      <c r="X35" s="263">
        <f t="shared" si="10"/>
        <v>-0.27540106951871657</v>
      </c>
      <c r="Y35" s="284">
        <f t="shared" si="11"/>
        <v>-7.5842696629213488E-2</v>
      </c>
      <c r="Z35" s="284">
        <f t="shared" si="12"/>
        <v>0.19680851063829788</v>
      </c>
      <c r="AA35" s="284">
        <f t="shared" si="13"/>
        <v>-0.17891373801916932</v>
      </c>
      <c r="AB35" s="284">
        <f t="shared" si="14"/>
        <v>-0.11337868480725624</v>
      </c>
      <c r="AC35" s="285">
        <f t="shared" si="15"/>
        <v>0.50549450549450547</v>
      </c>
    </row>
    <row r="36" spans="1:29" x14ac:dyDescent="0.25">
      <c r="A36" s="9" t="s">
        <v>165</v>
      </c>
      <c r="B36" s="95">
        <v>455</v>
      </c>
      <c r="C36" s="16">
        <v>477</v>
      </c>
      <c r="D36" s="17">
        <f t="shared" si="2"/>
        <v>-22</v>
      </c>
      <c r="E36" s="26">
        <f t="shared" si="3"/>
        <v>-4.6121593291404611E-2</v>
      </c>
      <c r="F36" s="218">
        <v>53</v>
      </c>
      <c r="G36" s="132">
        <v>51</v>
      </c>
      <c r="H36" s="132">
        <v>41</v>
      </c>
      <c r="I36" s="132">
        <v>99</v>
      </c>
      <c r="J36" s="132">
        <v>131</v>
      </c>
      <c r="K36" s="232">
        <v>80</v>
      </c>
      <c r="L36" s="218">
        <v>67</v>
      </c>
      <c r="M36" s="132">
        <v>55</v>
      </c>
      <c r="N36" s="132">
        <v>39</v>
      </c>
      <c r="O36" s="132">
        <v>128</v>
      </c>
      <c r="P36" s="132">
        <v>141</v>
      </c>
      <c r="Q36" s="232">
        <v>47</v>
      </c>
      <c r="R36" s="218">
        <f t="shared" si="4"/>
        <v>-14</v>
      </c>
      <c r="S36" s="132">
        <f t="shared" si="5"/>
        <v>-4</v>
      </c>
      <c r="T36" s="132">
        <f t="shared" si="6"/>
        <v>2</v>
      </c>
      <c r="U36" s="132">
        <f t="shared" si="7"/>
        <v>-29</v>
      </c>
      <c r="V36" s="132">
        <f t="shared" si="8"/>
        <v>-10</v>
      </c>
      <c r="W36" s="232">
        <f t="shared" si="9"/>
        <v>33</v>
      </c>
      <c r="X36" s="257">
        <f t="shared" si="10"/>
        <v>-0.20895522388059701</v>
      </c>
      <c r="Y36" s="286">
        <f t="shared" si="11"/>
        <v>-7.2727272727272724E-2</v>
      </c>
      <c r="Z36" s="286">
        <f t="shared" si="12"/>
        <v>5.128205128205128E-2</v>
      </c>
      <c r="AA36" s="286">
        <f t="shared" si="13"/>
        <v>-0.2265625</v>
      </c>
      <c r="AB36" s="286">
        <f t="shared" si="14"/>
        <v>-7.0921985815602842E-2</v>
      </c>
      <c r="AC36" s="287">
        <f t="shared" si="15"/>
        <v>0.7021276595744681</v>
      </c>
    </row>
    <row r="37" spans="1:29" x14ac:dyDescent="0.25">
      <c r="A37" s="10" t="s">
        <v>51</v>
      </c>
      <c r="B37" s="92">
        <f>B35-B36</f>
        <v>2214</v>
      </c>
      <c r="C37" s="18">
        <f>C35-C36</f>
        <v>2313</v>
      </c>
      <c r="D37" s="19">
        <f t="shared" si="2"/>
        <v>-99</v>
      </c>
      <c r="E37" s="27">
        <f t="shared" si="3"/>
        <v>-4.2801556420233464E-2</v>
      </c>
      <c r="F37" s="219">
        <v>218</v>
      </c>
      <c r="G37" s="133">
        <v>278</v>
      </c>
      <c r="H37" s="133">
        <v>184</v>
      </c>
      <c r="I37" s="133">
        <v>415</v>
      </c>
      <c r="J37" s="133">
        <v>651</v>
      </c>
      <c r="K37" s="157">
        <v>468</v>
      </c>
      <c r="L37" s="219">
        <v>307</v>
      </c>
      <c r="M37" s="133">
        <v>301</v>
      </c>
      <c r="N37" s="133">
        <v>149</v>
      </c>
      <c r="O37" s="133">
        <v>498</v>
      </c>
      <c r="P37" s="133">
        <v>741</v>
      </c>
      <c r="Q37" s="157">
        <v>317</v>
      </c>
      <c r="R37" s="219">
        <f t="shared" si="4"/>
        <v>-89</v>
      </c>
      <c r="S37" s="133">
        <f t="shared" si="5"/>
        <v>-23</v>
      </c>
      <c r="T37" s="133">
        <f t="shared" si="6"/>
        <v>35</v>
      </c>
      <c r="U37" s="133">
        <f t="shared" si="7"/>
        <v>-83</v>
      </c>
      <c r="V37" s="133">
        <f t="shared" si="8"/>
        <v>-90</v>
      </c>
      <c r="W37" s="157">
        <f t="shared" si="9"/>
        <v>151</v>
      </c>
      <c r="X37" s="260">
        <f t="shared" si="10"/>
        <v>-0.28990228013029318</v>
      </c>
      <c r="Y37" s="288">
        <f t="shared" si="11"/>
        <v>-7.6411960132890366E-2</v>
      </c>
      <c r="Z37" s="288">
        <f t="shared" si="12"/>
        <v>0.2348993288590604</v>
      </c>
      <c r="AA37" s="288">
        <f t="shared" si="13"/>
        <v>-0.16666666666666666</v>
      </c>
      <c r="AB37" s="288">
        <f t="shared" si="14"/>
        <v>-0.1214574898785425</v>
      </c>
      <c r="AC37" s="289">
        <f t="shared" si="15"/>
        <v>0.47634069400630913</v>
      </c>
    </row>
    <row r="38" spans="1:29" ht="15.75" thickBot="1" x14ac:dyDescent="0.3">
      <c r="A38" s="11" t="s">
        <v>56</v>
      </c>
      <c r="B38" s="100">
        <v>1809</v>
      </c>
      <c r="C38" s="22">
        <v>1824</v>
      </c>
      <c r="D38" s="23">
        <f t="shared" si="2"/>
        <v>-15</v>
      </c>
      <c r="E38" s="29">
        <f t="shared" si="3"/>
        <v>-8.2236842105263153E-3</v>
      </c>
      <c r="F38" s="100">
        <v>189</v>
      </c>
      <c r="G38" s="137">
        <v>223</v>
      </c>
      <c r="H38" s="137">
        <v>122</v>
      </c>
      <c r="I38" s="137">
        <v>310</v>
      </c>
      <c r="J38" s="137">
        <v>552</v>
      </c>
      <c r="K38" s="234">
        <v>413</v>
      </c>
      <c r="L38" s="100">
        <v>207</v>
      </c>
      <c r="M38" s="137">
        <v>223</v>
      </c>
      <c r="N38" s="137">
        <v>98</v>
      </c>
      <c r="O38" s="137">
        <v>403</v>
      </c>
      <c r="P38" s="137">
        <v>606</v>
      </c>
      <c r="Q38" s="234">
        <v>287</v>
      </c>
      <c r="R38" s="100">
        <f t="shared" si="4"/>
        <v>-18</v>
      </c>
      <c r="S38" s="137">
        <f t="shared" si="5"/>
        <v>0</v>
      </c>
      <c r="T38" s="137">
        <f t="shared" si="6"/>
        <v>24</v>
      </c>
      <c r="U38" s="137">
        <f t="shared" si="7"/>
        <v>-93</v>
      </c>
      <c r="V38" s="137">
        <f t="shared" si="8"/>
        <v>-54</v>
      </c>
      <c r="W38" s="234">
        <f t="shared" si="9"/>
        <v>126</v>
      </c>
      <c r="X38" s="267">
        <f t="shared" si="10"/>
        <v>-8.6956521739130432E-2</v>
      </c>
      <c r="Y38" s="295">
        <f t="shared" si="11"/>
        <v>0</v>
      </c>
      <c r="Z38" s="295">
        <f t="shared" si="12"/>
        <v>0.24489795918367346</v>
      </c>
      <c r="AA38" s="295">
        <f t="shared" si="13"/>
        <v>-0.23076923076923078</v>
      </c>
      <c r="AB38" s="295">
        <f t="shared" si="14"/>
        <v>-8.9108910891089105E-2</v>
      </c>
      <c r="AC38" s="296">
        <f t="shared" si="15"/>
        <v>0.43902439024390244</v>
      </c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topLeftCell="A13" zoomScaleNormal="100" workbookViewId="0">
      <pane xSplit="1" topLeftCell="I1" activePane="topRight" state="frozen"/>
      <selection pane="topRight" activeCell="O23" sqref="O23"/>
    </sheetView>
  </sheetViews>
  <sheetFormatPr defaultRowHeight="15" x14ac:dyDescent="0.25"/>
  <cols>
    <col min="1" max="1" width="39.85546875" bestFit="1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189</v>
      </c>
      <c r="B1" s="1"/>
    </row>
    <row r="2" spans="1:29" x14ac:dyDescent="0.25">
      <c r="A2" s="2" t="s">
        <v>1</v>
      </c>
      <c r="B2" s="2"/>
    </row>
    <row r="3" spans="1:29" ht="15.75" thickBot="1" x14ac:dyDescent="0.3">
      <c r="I3" s="70"/>
    </row>
    <row r="4" spans="1:29" ht="15" customHeight="1" x14ac:dyDescent="0.25">
      <c r="A4" s="371" t="s">
        <v>2</v>
      </c>
      <c r="B4" s="371" t="s">
        <v>182</v>
      </c>
      <c r="C4" s="363" t="s">
        <v>3</v>
      </c>
      <c r="D4" s="367" t="s">
        <v>5</v>
      </c>
      <c r="E4" s="377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72"/>
      <c r="B5" s="372"/>
      <c r="C5" s="364"/>
      <c r="D5" s="368"/>
      <c r="E5" s="378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6" t="s">
        <v>189</v>
      </c>
      <c r="B6" s="131">
        <v>48230</v>
      </c>
      <c r="C6" s="93">
        <v>49423</v>
      </c>
      <c r="D6" s="47">
        <f>B6-C6</f>
        <v>-1193</v>
      </c>
      <c r="E6" s="171">
        <f>D6/C6</f>
        <v>-2.4138558970519797E-2</v>
      </c>
      <c r="F6" s="93">
        <v>6228</v>
      </c>
      <c r="G6" s="150">
        <v>5732</v>
      </c>
      <c r="H6" s="150">
        <v>3932</v>
      </c>
      <c r="I6" s="150">
        <v>10893</v>
      </c>
      <c r="J6" s="150">
        <v>13048</v>
      </c>
      <c r="K6" s="220">
        <v>8397</v>
      </c>
      <c r="L6" s="93">
        <v>7367</v>
      </c>
      <c r="M6" s="150">
        <v>6135</v>
      </c>
      <c r="N6" s="150">
        <v>3761</v>
      </c>
      <c r="O6" s="150">
        <v>12187</v>
      </c>
      <c r="P6" s="150">
        <v>13611</v>
      </c>
      <c r="Q6" s="220">
        <v>6362</v>
      </c>
      <c r="R6" s="93">
        <f>F6-L6</f>
        <v>-1139</v>
      </c>
      <c r="S6" s="150">
        <f t="shared" ref="S6:W6" si="0">G6-M6</f>
        <v>-403</v>
      </c>
      <c r="T6" s="150">
        <f t="shared" si="0"/>
        <v>171</v>
      </c>
      <c r="U6" s="150">
        <f t="shared" si="0"/>
        <v>-1294</v>
      </c>
      <c r="V6" s="150">
        <f t="shared" si="0"/>
        <v>-563</v>
      </c>
      <c r="W6" s="220">
        <f t="shared" si="0"/>
        <v>2035</v>
      </c>
      <c r="X6" s="251">
        <f>R6/L6</f>
        <v>-0.15460838876068955</v>
      </c>
      <c r="Y6" s="252">
        <f t="shared" ref="Y6:AC6" si="1">S6/M6</f>
        <v>-6.5688671556642222E-2</v>
      </c>
      <c r="Z6" s="252">
        <f t="shared" si="1"/>
        <v>4.5466631215102367E-2</v>
      </c>
      <c r="AA6" s="252">
        <f t="shared" si="1"/>
        <v>-0.10617871502420612</v>
      </c>
      <c r="AB6" s="252">
        <f t="shared" si="1"/>
        <v>-4.1363602968187495E-2</v>
      </c>
      <c r="AC6" s="253">
        <f t="shared" si="1"/>
        <v>0.31986796604841244</v>
      </c>
    </row>
    <row r="7" spans="1:29" x14ac:dyDescent="0.25">
      <c r="A7" s="172" t="s">
        <v>190</v>
      </c>
      <c r="B7" s="61">
        <v>20317</v>
      </c>
      <c r="C7" s="94">
        <v>21221</v>
      </c>
      <c r="D7" s="49">
        <f t="shared" ref="D7:D45" si="2">B7-C7</f>
        <v>-904</v>
      </c>
      <c r="E7" s="173">
        <f t="shared" ref="E7:E45" si="3">D7/C7</f>
        <v>-4.2599312002261913E-2</v>
      </c>
      <c r="F7" s="94">
        <f>SUM(F8:F9)</f>
        <v>2639</v>
      </c>
      <c r="G7" s="162">
        <f t="shared" ref="G7:K7" si="4">SUM(G8:G9)</f>
        <v>2278</v>
      </c>
      <c r="H7" s="162">
        <f t="shared" si="4"/>
        <v>1617</v>
      </c>
      <c r="I7" s="162">
        <f t="shared" si="4"/>
        <v>4862</v>
      </c>
      <c r="J7" s="162">
        <f t="shared" si="4"/>
        <v>5175</v>
      </c>
      <c r="K7" s="163">
        <f t="shared" si="4"/>
        <v>3746</v>
      </c>
      <c r="L7" s="94">
        <f>SUM(L8:L9)</f>
        <v>3235</v>
      </c>
      <c r="M7" s="162">
        <f t="shared" ref="M7" si="5">SUM(M8:M9)</f>
        <v>2381</v>
      </c>
      <c r="N7" s="162">
        <f t="shared" ref="N7" si="6">SUM(N8:N9)</f>
        <v>1762</v>
      </c>
      <c r="O7" s="162">
        <f t="shared" ref="O7" si="7">SUM(O8:O9)</f>
        <v>5274</v>
      </c>
      <c r="P7" s="162">
        <f t="shared" ref="P7" si="8">SUM(P8:P9)</f>
        <v>5513</v>
      </c>
      <c r="Q7" s="163">
        <f t="shared" ref="Q7" si="9">SUM(Q8:Q9)</f>
        <v>3056</v>
      </c>
      <c r="R7" s="94">
        <f t="shared" ref="R7:R46" si="10">F7-L7</f>
        <v>-596</v>
      </c>
      <c r="S7" s="162">
        <f t="shared" ref="S7:S46" si="11">G7-M7</f>
        <v>-103</v>
      </c>
      <c r="T7" s="162">
        <f t="shared" ref="T7:T46" si="12">H7-N7</f>
        <v>-145</v>
      </c>
      <c r="U7" s="162">
        <f t="shared" ref="U7:U46" si="13">I7-O7</f>
        <v>-412</v>
      </c>
      <c r="V7" s="162">
        <f t="shared" ref="V7:V46" si="14">J7-P7</f>
        <v>-338</v>
      </c>
      <c r="W7" s="163">
        <f t="shared" ref="W7:W46" si="15">K7-Q7</f>
        <v>690</v>
      </c>
      <c r="X7" s="263">
        <f t="shared" ref="X7:X46" si="16">R7/L7</f>
        <v>-0.18423493044822256</v>
      </c>
      <c r="Y7" s="273">
        <f t="shared" ref="Y7:Y46" si="17">S7/M7</f>
        <v>-4.3259134817303653E-2</v>
      </c>
      <c r="Z7" s="273">
        <f t="shared" ref="Z7:Z46" si="18">T7/N7</f>
        <v>-8.2292849035187285E-2</v>
      </c>
      <c r="AA7" s="273">
        <f t="shared" ref="AA7:AA46" si="19">U7/O7</f>
        <v>-7.8119074706105421E-2</v>
      </c>
      <c r="AB7" s="273">
        <f t="shared" ref="AB7:AB46" si="20">V7/P7</f>
        <v>-6.130963177943044E-2</v>
      </c>
      <c r="AC7" s="271">
        <f t="shared" ref="AC7:AC46" si="21">W7/Q7</f>
        <v>0.22578534031413613</v>
      </c>
    </row>
    <row r="8" spans="1:29" x14ac:dyDescent="0.25">
      <c r="A8" s="37" t="s">
        <v>191</v>
      </c>
      <c r="B8" s="174">
        <v>19360</v>
      </c>
      <c r="C8" s="175">
        <v>20203</v>
      </c>
      <c r="D8" s="176">
        <f t="shared" si="2"/>
        <v>-843</v>
      </c>
      <c r="E8" s="177">
        <f t="shared" si="3"/>
        <v>-4.1726476265901105E-2</v>
      </c>
      <c r="F8" s="175">
        <v>2563</v>
      </c>
      <c r="G8" s="176">
        <v>2238</v>
      </c>
      <c r="H8" s="176">
        <v>1574</v>
      </c>
      <c r="I8" s="176">
        <v>4747</v>
      </c>
      <c r="J8" s="176">
        <v>4971</v>
      </c>
      <c r="K8" s="238">
        <v>3267</v>
      </c>
      <c r="L8" s="175">
        <v>3166</v>
      </c>
      <c r="M8" s="176">
        <v>2318</v>
      </c>
      <c r="N8" s="176">
        <v>1724</v>
      </c>
      <c r="O8" s="176">
        <v>5154</v>
      </c>
      <c r="P8" s="176">
        <v>5282</v>
      </c>
      <c r="Q8" s="238">
        <v>2559</v>
      </c>
      <c r="R8" s="175">
        <f t="shared" si="10"/>
        <v>-603</v>
      </c>
      <c r="S8" s="176">
        <f t="shared" si="11"/>
        <v>-80</v>
      </c>
      <c r="T8" s="176">
        <f t="shared" si="12"/>
        <v>-150</v>
      </c>
      <c r="U8" s="176">
        <f t="shared" si="13"/>
        <v>-407</v>
      </c>
      <c r="V8" s="176">
        <f t="shared" si="14"/>
        <v>-311</v>
      </c>
      <c r="W8" s="238">
        <f t="shared" si="15"/>
        <v>708</v>
      </c>
      <c r="X8" s="303">
        <f t="shared" si="16"/>
        <v>-0.19046114971572964</v>
      </c>
      <c r="Y8" s="304">
        <f t="shared" si="17"/>
        <v>-3.4512510785159621E-2</v>
      </c>
      <c r="Z8" s="304">
        <f t="shared" si="18"/>
        <v>-8.7006960556844551E-2</v>
      </c>
      <c r="AA8" s="304">
        <f t="shared" si="19"/>
        <v>-7.8967792006208765E-2</v>
      </c>
      <c r="AB8" s="304">
        <f t="shared" si="20"/>
        <v>-5.887921241953805E-2</v>
      </c>
      <c r="AC8" s="305">
        <f t="shared" si="21"/>
        <v>0.27667057444314186</v>
      </c>
    </row>
    <row r="9" spans="1:29" x14ac:dyDescent="0.25">
      <c r="A9" s="178" t="s">
        <v>192</v>
      </c>
      <c r="B9" s="179">
        <f>B7-B8</f>
        <v>957</v>
      </c>
      <c r="C9" s="180">
        <f t="shared" ref="C9" si="22">C7-C8</f>
        <v>1018</v>
      </c>
      <c r="D9" s="181">
        <f t="shared" si="2"/>
        <v>-61</v>
      </c>
      <c r="E9" s="182">
        <f t="shared" si="3"/>
        <v>-5.9921414538310409E-2</v>
      </c>
      <c r="F9" s="180">
        <v>76</v>
      </c>
      <c r="G9" s="181">
        <v>40</v>
      </c>
      <c r="H9" s="181">
        <v>43</v>
      </c>
      <c r="I9" s="181">
        <v>115</v>
      </c>
      <c r="J9" s="181">
        <v>204</v>
      </c>
      <c r="K9" s="239">
        <v>479</v>
      </c>
      <c r="L9" s="180">
        <v>69</v>
      </c>
      <c r="M9" s="181">
        <v>63</v>
      </c>
      <c r="N9" s="181">
        <v>38</v>
      </c>
      <c r="O9" s="181">
        <v>120</v>
      </c>
      <c r="P9" s="181">
        <v>231</v>
      </c>
      <c r="Q9" s="239">
        <v>497</v>
      </c>
      <c r="R9" s="180">
        <f t="shared" si="10"/>
        <v>7</v>
      </c>
      <c r="S9" s="181">
        <f t="shared" si="11"/>
        <v>-23</v>
      </c>
      <c r="T9" s="181">
        <f t="shared" si="12"/>
        <v>5</v>
      </c>
      <c r="U9" s="181">
        <f t="shared" si="13"/>
        <v>-5</v>
      </c>
      <c r="V9" s="181">
        <f t="shared" si="14"/>
        <v>-27</v>
      </c>
      <c r="W9" s="239">
        <f t="shared" si="15"/>
        <v>-18</v>
      </c>
      <c r="X9" s="306">
        <f t="shared" si="16"/>
        <v>0.10144927536231885</v>
      </c>
      <c r="Y9" s="307">
        <f t="shared" si="17"/>
        <v>-0.36507936507936506</v>
      </c>
      <c r="Z9" s="307">
        <f t="shared" si="18"/>
        <v>0.13157894736842105</v>
      </c>
      <c r="AA9" s="307">
        <f t="shared" si="19"/>
        <v>-4.1666666666666664E-2</v>
      </c>
      <c r="AB9" s="307">
        <f t="shared" si="20"/>
        <v>-0.11688311688311688</v>
      </c>
      <c r="AC9" s="308">
        <f t="shared" si="21"/>
        <v>-3.6217303822937627E-2</v>
      </c>
    </row>
    <row r="10" spans="1:29" x14ac:dyDescent="0.25">
      <c r="A10" s="183" t="s">
        <v>193</v>
      </c>
      <c r="B10" s="184">
        <v>2000</v>
      </c>
      <c r="C10" s="185">
        <v>1991</v>
      </c>
      <c r="D10" s="186">
        <f t="shared" si="2"/>
        <v>9</v>
      </c>
      <c r="E10" s="187">
        <f t="shared" si="3"/>
        <v>4.5203415369161224E-3</v>
      </c>
      <c r="F10" s="94">
        <f>SUM(F11:F12)</f>
        <v>271</v>
      </c>
      <c r="G10" s="162">
        <f t="shared" ref="G10" si="23">SUM(G11:G12)</f>
        <v>248</v>
      </c>
      <c r="H10" s="162">
        <f t="shared" ref="H10" si="24">SUM(H11:H12)</f>
        <v>175</v>
      </c>
      <c r="I10" s="162">
        <f t="shared" ref="I10" si="25">SUM(I11:I12)</f>
        <v>381</v>
      </c>
      <c r="J10" s="162">
        <f t="shared" ref="J10" si="26">SUM(J11:J12)</f>
        <v>593</v>
      </c>
      <c r="K10" s="163">
        <f t="shared" ref="K10" si="27">SUM(K11:K12)</f>
        <v>332</v>
      </c>
      <c r="L10" s="94">
        <f>SUM(L11:L12)</f>
        <v>296</v>
      </c>
      <c r="M10" s="162">
        <f t="shared" ref="M10" si="28">SUM(M11:M12)</f>
        <v>287</v>
      </c>
      <c r="N10" s="162">
        <f t="shared" ref="N10" si="29">SUM(N11:N12)</f>
        <v>143</v>
      </c>
      <c r="O10" s="162">
        <f t="shared" ref="O10" si="30">SUM(O11:O12)</f>
        <v>496</v>
      </c>
      <c r="P10" s="162">
        <f t="shared" ref="P10" si="31">SUM(P11:P12)</f>
        <v>572</v>
      </c>
      <c r="Q10" s="163">
        <f t="shared" ref="Q10" si="32">SUM(Q11:Q12)</f>
        <v>197</v>
      </c>
      <c r="R10" s="185">
        <f t="shared" si="10"/>
        <v>-25</v>
      </c>
      <c r="S10" s="186">
        <f t="shared" si="11"/>
        <v>-39</v>
      </c>
      <c r="T10" s="186">
        <f t="shared" si="12"/>
        <v>32</v>
      </c>
      <c r="U10" s="186">
        <f t="shared" si="13"/>
        <v>-115</v>
      </c>
      <c r="V10" s="186">
        <f t="shared" si="14"/>
        <v>21</v>
      </c>
      <c r="W10" s="240">
        <f t="shared" si="15"/>
        <v>135</v>
      </c>
      <c r="X10" s="309">
        <f t="shared" si="16"/>
        <v>-8.4459459459459457E-2</v>
      </c>
      <c r="Y10" s="310">
        <f t="shared" si="17"/>
        <v>-0.13588850174216027</v>
      </c>
      <c r="Z10" s="310">
        <f t="shared" si="18"/>
        <v>0.22377622377622378</v>
      </c>
      <c r="AA10" s="310">
        <f t="shared" si="19"/>
        <v>-0.23185483870967741</v>
      </c>
      <c r="AB10" s="310">
        <f t="shared" si="20"/>
        <v>3.6713286713286712E-2</v>
      </c>
      <c r="AC10" s="311">
        <f t="shared" si="21"/>
        <v>0.68527918781725883</v>
      </c>
    </row>
    <row r="11" spans="1:29" x14ac:dyDescent="0.25">
      <c r="A11" s="30" t="s">
        <v>194</v>
      </c>
      <c r="B11" s="188">
        <v>169</v>
      </c>
      <c r="C11" s="189">
        <v>198</v>
      </c>
      <c r="D11" s="190">
        <f t="shared" si="2"/>
        <v>-29</v>
      </c>
      <c r="E11" s="191">
        <f t="shared" si="3"/>
        <v>-0.14646464646464646</v>
      </c>
      <c r="F11" s="189">
        <v>21</v>
      </c>
      <c r="G11" s="190">
        <v>13</v>
      </c>
      <c r="H11" s="190">
        <v>7</v>
      </c>
      <c r="I11" s="190">
        <v>39</v>
      </c>
      <c r="J11" s="190">
        <v>52</v>
      </c>
      <c r="K11" s="209">
        <v>37</v>
      </c>
      <c r="L11" s="189">
        <v>21</v>
      </c>
      <c r="M11" s="190">
        <v>26</v>
      </c>
      <c r="N11" s="190">
        <v>19</v>
      </c>
      <c r="O11" s="190">
        <v>52</v>
      </c>
      <c r="P11" s="190">
        <v>49</v>
      </c>
      <c r="Q11" s="209">
        <v>31</v>
      </c>
      <c r="R11" s="189">
        <f t="shared" si="10"/>
        <v>0</v>
      </c>
      <c r="S11" s="190">
        <f t="shared" si="11"/>
        <v>-13</v>
      </c>
      <c r="T11" s="190">
        <f t="shared" si="12"/>
        <v>-12</v>
      </c>
      <c r="U11" s="190">
        <f t="shared" si="13"/>
        <v>-13</v>
      </c>
      <c r="V11" s="190">
        <f t="shared" si="14"/>
        <v>3</v>
      </c>
      <c r="W11" s="209">
        <f t="shared" si="15"/>
        <v>6</v>
      </c>
      <c r="X11" s="312">
        <f t="shared" si="16"/>
        <v>0</v>
      </c>
      <c r="Y11" s="313">
        <f t="shared" si="17"/>
        <v>-0.5</v>
      </c>
      <c r="Z11" s="313">
        <f t="shared" si="18"/>
        <v>-0.63157894736842102</v>
      </c>
      <c r="AA11" s="313">
        <f t="shared" si="19"/>
        <v>-0.25</v>
      </c>
      <c r="AB11" s="313">
        <f t="shared" si="20"/>
        <v>6.1224489795918366E-2</v>
      </c>
      <c r="AC11" s="208">
        <f t="shared" si="21"/>
        <v>0.19354838709677419</v>
      </c>
    </row>
    <row r="12" spans="1:29" x14ac:dyDescent="0.25">
      <c r="A12" s="192" t="s">
        <v>195</v>
      </c>
      <c r="B12" s="179">
        <f>B10-B11</f>
        <v>1831</v>
      </c>
      <c r="C12" s="180">
        <f t="shared" ref="C12" si="33">C10-C11</f>
        <v>1793</v>
      </c>
      <c r="D12" s="181">
        <f t="shared" si="2"/>
        <v>38</v>
      </c>
      <c r="E12" s="182">
        <f t="shared" si="3"/>
        <v>2.1193530395984383E-2</v>
      </c>
      <c r="F12" s="180">
        <v>250</v>
      </c>
      <c r="G12" s="181">
        <v>235</v>
      </c>
      <c r="H12" s="181">
        <v>168</v>
      </c>
      <c r="I12" s="181">
        <v>342</v>
      </c>
      <c r="J12" s="181">
        <v>541</v>
      </c>
      <c r="K12" s="239">
        <v>295</v>
      </c>
      <c r="L12" s="180">
        <v>275</v>
      </c>
      <c r="M12" s="181">
        <v>261</v>
      </c>
      <c r="N12" s="181">
        <v>124</v>
      </c>
      <c r="O12" s="181">
        <v>444</v>
      </c>
      <c r="P12" s="181">
        <v>523</v>
      </c>
      <c r="Q12" s="239">
        <v>166</v>
      </c>
      <c r="R12" s="180">
        <f t="shared" si="10"/>
        <v>-25</v>
      </c>
      <c r="S12" s="181">
        <f t="shared" si="11"/>
        <v>-26</v>
      </c>
      <c r="T12" s="181">
        <f t="shared" si="12"/>
        <v>44</v>
      </c>
      <c r="U12" s="181">
        <f t="shared" si="13"/>
        <v>-102</v>
      </c>
      <c r="V12" s="181">
        <f t="shared" si="14"/>
        <v>18</v>
      </c>
      <c r="W12" s="239">
        <f t="shared" si="15"/>
        <v>129</v>
      </c>
      <c r="X12" s="306">
        <f t="shared" si="16"/>
        <v>-9.0909090909090912E-2</v>
      </c>
      <c r="Y12" s="307">
        <f t="shared" si="17"/>
        <v>-9.9616858237547887E-2</v>
      </c>
      <c r="Z12" s="307">
        <f t="shared" si="18"/>
        <v>0.35483870967741937</v>
      </c>
      <c r="AA12" s="307">
        <f t="shared" si="19"/>
        <v>-0.22972972972972974</v>
      </c>
      <c r="AB12" s="307">
        <f t="shared" si="20"/>
        <v>3.4416826003824091E-2</v>
      </c>
      <c r="AC12" s="308">
        <f t="shared" si="21"/>
        <v>0.77710843373493976</v>
      </c>
    </row>
    <row r="13" spans="1:29" x14ac:dyDescent="0.25">
      <c r="A13" s="183" t="s">
        <v>196</v>
      </c>
      <c r="B13" s="184">
        <v>3379</v>
      </c>
      <c r="C13" s="185">
        <v>3477</v>
      </c>
      <c r="D13" s="186">
        <f t="shared" si="2"/>
        <v>-98</v>
      </c>
      <c r="E13" s="187">
        <f t="shared" si="3"/>
        <v>-2.8185217141213689E-2</v>
      </c>
      <c r="F13" s="185">
        <f>SUM(F14:F16)</f>
        <v>413</v>
      </c>
      <c r="G13" s="186">
        <f t="shared" ref="G13:K13" si="34">SUM(G14:G16)</f>
        <v>445</v>
      </c>
      <c r="H13" s="186">
        <f t="shared" si="34"/>
        <v>298</v>
      </c>
      <c r="I13" s="186">
        <f t="shared" si="34"/>
        <v>802</v>
      </c>
      <c r="J13" s="186">
        <f t="shared" si="34"/>
        <v>896</v>
      </c>
      <c r="K13" s="240">
        <f t="shared" si="34"/>
        <v>525</v>
      </c>
      <c r="L13" s="185">
        <f>SUM(L14:L16)</f>
        <v>520</v>
      </c>
      <c r="M13" s="186">
        <f t="shared" ref="M13" si="35">SUM(M14:M16)</f>
        <v>501</v>
      </c>
      <c r="N13" s="186">
        <f t="shared" ref="N13" si="36">SUM(N14:N16)</f>
        <v>265</v>
      </c>
      <c r="O13" s="186">
        <f t="shared" ref="O13" si="37">SUM(O14:O16)</f>
        <v>894</v>
      </c>
      <c r="P13" s="186">
        <f t="shared" ref="P13" si="38">SUM(P14:P16)</f>
        <v>935</v>
      </c>
      <c r="Q13" s="240">
        <f t="shared" ref="Q13" si="39">SUM(Q14:Q16)</f>
        <v>362</v>
      </c>
      <c r="R13" s="185">
        <f t="shared" si="10"/>
        <v>-107</v>
      </c>
      <c r="S13" s="186">
        <f t="shared" si="11"/>
        <v>-56</v>
      </c>
      <c r="T13" s="186">
        <f t="shared" si="12"/>
        <v>33</v>
      </c>
      <c r="U13" s="186">
        <f t="shared" si="13"/>
        <v>-92</v>
      </c>
      <c r="V13" s="186">
        <f t="shared" si="14"/>
        <v>-39</v>
      </c>
      <c r="W13" s="240">
        <f t="shared" si="15"/>
        <v>163</v>
      </c>
      <c r="X13" s="309">
        <f t="shared" si="16"/>
        <v>-0.20576923076923076</v>
      </c>
      <c r="Y13" s="310">
        <f t="shared" si="17"/>
        <v>-0.11177644710578842</v>
      </c>
      <c r="Z13" s="310">
        <f t="shared" si="18"/>
        <v>0.12452830188679245</v>
      </c>
      <c r="AA13" s="310">
        <f t="shared" si="19"/>
        <v>-0.1029082774049217</v>
      </c>
      <c r="AB13" s="310">
        <f t="shared" si="20"/>
        <v>-4.1711229946524063E-2</v>
      </c>
      <c r="AC13" s="311">
        <f t="shared" si="21"/>
        <v>0.45027624309392267</v>
      </c>
    </row>
    <row r="14" spans="1:29" x14ac:dyDescent="0.25">
      <c r="A14" s="30" t="s">
        <v>197</v>
      </c>
      <c r="B14" s="188">
        <v>852</v>
      </c>
      <c r="C14" s="189">
        <v>929</v>
      </c>
      <c r="D14" s="190">
        <f t="shared" si="2"/>
        <v>-77</v>
      </c>
      <c r="E14" s="191">
        <f t="shared" si="3"/>
        <v>-8.288482238966631E-2</v>
      </c>
      <c r="F14" s="189">
        <v>95</v>
      </c>
      <c r="G14" s="190">
        <v>117</v>
      </c>
      <c r="H14" s="190">
        <v>100</v>
      </c>
      <c r="I14" s="190">
        <v>224</v>
      </c>
      <c r="J14" s="190">
        <v>206</v>
      </c>
      <c r="K14" s="209">
        <v>110</v>
      </c>
      <c r="L14" s="189">
        <v>179</v>
      </c>
      <c r="M14" s="190">
        <v>146</v>
      </c>
      <c r="N14" s="190">
        <v>62</v>
      </c>
      <c r="O14" s="190">
        <v>294</v>
      </c>
      <c r="P14" s="190">
        <v>181</v>
      </c>
      <c r="Q14" s="209">
        <v>67</v>
      </c>
      <c r="R14" s="189">
        <f t="shared" si="10"/>
        <v>-84</v>
      </c>
      <c r="S14" s="190">
        <f t="shared" si="11"/>
        <v>-29</v>
      </c>
      <c r="T14" s="190">
        <f t="shared" si="12"/>
        <v>38</v>
      </c>
      <c r="U14" s="190">
        <f t="shared" si="13"/>
        <v>-70</v>
      </c>
      <c r="V14" s="190">
        <f t="shared" si="14"/>
        <v>25</v>
      </c>
      <c r="W14" s="209">
        <f t="shared" si="15"/>
        <v>43</v>
      </c>
      <c r="X14" s="312">
        <f t="shared" si="16"/>
        <v>-0.46927374301675978</v>
      </c>
      <c r="Y14" s="313">
        <f t="shared" si="17"/>
        <v>-0.19863013698630136</v>
      </c>
      <c r="Z14" s="313">
        <f t="shared" si="18"/>
        <v>0.61290322580645162</v>
      </c>
      <c r="AA14" s="313">
        <f t="shared" si="19"/>
        <v>-0.23809523809523808</v>
      </c>
      <c r="AB14" s="313">
        <f t="shared" si="20"/>
        <v>0.13812154696132597</v>
      </c>
      <c r="AC14" s="208">
        <f t="shared" si="21"/>
        <v>0.64179104477611937</v>
      </c>
    </row>
    <row r="15" spans="1:29" x14ac:dyDescent="0.25">
      <c r="A15" s="30" t="s">
        <v>198</v>
      </c>
      <c r="B15" s="193">
        <v>1155</v>
      </c>
      <c r="C15" s="194">
        <v>1155</v>
      </c>
      <c r="D15" s="190">
        <f t="shared" si="2"/>
        <v>0</v>
      </c>
      <c r="E15" s="191">
        <f t="shared" si="3"/>
        <v>0</v>
      </c>
      <c r="F15" s="189">
        <v>158</v>
      </c>
      <c r="G15" s="190">
        <v>149</v>
      </c>
      <c r="H15" s="190">
        <v>79</v>
      </c>
      <c r="I15" s="190">
        <v>303</v>
      </c>
      <c r="J15" s="190">
        <v>261</v>
      </c>
      <c r="K15" s="209">
        <v>205</v>
      </c>
      <c r="L15" s="189">
        <v>166</v>
      </c>
      <c r="M15" s="190">
        <v>127</v>
      </c>
      <c r="N15" s="190">
        <v>88</v>
      </c>
      <c r="O15" s="190">
        <v>296</v>
      </c>
      <c r="P15" s="190">
        <v>326</v>
      </c>
      <c r="Q15" s="209">
        <v>152</v>
      </c>
      <c r="R15" s="189">
        <f t="shared" si="10"/>
        <v>-8</v>
      </c>
      <c r="S15" s="190">
        <f t="shared" si="11"/>
        <v>22</v>
      </c>
      <c r="T15" s="190">
        <f t="shared" si="12"/>
        <v>-9</v>
      </c>
      <c r="U15" s="190">
        <f t="shared" si="13"/>
        <v>7</v>
      </c>
      <c r="V15" s="190">
        <f t="shared" si="14"/>
        <v>-65</v>
      </c>
      <c r="W15" s="209">
        <f t="shared" si="15"/>
        <v>53</v>
      </c>
      <c r="X15" s="312">
        <f t="shared" si="16"/>
        <v>-4.8192771084337352E-2</v>
      </c>
      <c r="Y15" s="313">
        <f t="shared" si="17"/>
        <v>0.17322834645669291</v>
      </c>
      <c r="Z15" s="313">
        <f t="shared" si="18"/>
        <v>-0.10227272727272728</v>
      </c>
      <c r="AA15" s="313">
        <f t="shared" si="19"/>
        <v>2.364864864864865E-2</v>
      </c>
      <c r="AB15" s="313">
        <f t="shared" si="20"/>
        <v>-0.19938650306748465</v>
      </c>
      <c r="AC15" s="208">
        <f t="shared" si="21"/>
        <v>0.34868421052631576</v>
      </c>
    </row>
    <row r="16" spans="1:29" x14ac:dyDescent="0.25">
      <c r="A16" s="192" t="s">
        <v>199</v>
      </c>
      <c r="B16" s="179">
        <f>B13-(B14+B15)</f>
        <v>1372</v>
      </c>
      <c r="C16" s="180">
        <f t="shared" ref="C16" si="40">C13-(C14+C15)</f>
        <v>1393</v>
      </c>
      <c r="D16" s="181">
        <f t="shared" si="2"/>
        <v>-21</v>
      </c>
      <c r="E16" s="182">
        <f t="shared" si="3"/>
        <v>-1.507537688442211E-2</v>
      </c>
      <c r="F16" s="180">
        <v>160</v>
      </c>
      <c r="G16" s="181">
        <v>179</v>
      </c>
      <c r="H16" s="181">
        <v>119</v>
      </c>
      <c r="I16" s="181">
        <v>275</v>
      </c>
      <c r="J16" s="181">
        <v>429</v>
      </c>
      <c r="K16" s="239">
        <v>210</v>
      </c>
      <c r="L16" s="180">
        <v>175</v>
      </c>
      <c r="M16" s="181">
        <v>228</v>
      </c>
      <c r="N16" s="181">
        <v>115</v>
      </c>
      <c r="O16" s="181">
        <v>304</v>
      </c>
      <c r="P16" s="181">
        <v>428</v>
      </c>
      <c r="Q16" s="239">
        <v>143</v>
      </c>
      <c r="R16" s="180">
        <f t="shared" si="10"/>
        <v>-15</v>
      </c>
      <c r="S16" s="181">
        <f t="shared" si="11"/>
        <v>-49</v>
      </c>
      <c r="T16" s="181">
        <f t="shared" si="12"/>
        <v>4</v>
      </c>
      <c r="U16" s="181">
        <f t="shared" si="13"/>
        <v>-29</v>
      </c>
      <c r="V16" s="181">
        <f t="shared" si="14"/>
        <v>1</v>
      </c>
      <c r="W16" s="239">
        <f t="shared" si="15"/>
        <v>67</v>
      </c>
      <c r="X16" s="306">
        <f t="shared" si="16"/>
        <v>-8.5714285714285715E-2</v>
      </c>
      <c r="Y16" s="307">
        <f t="shared" si="17"/>
        <v>-0.21491228070175439</v>
      </c>
      <c r="Z16" s="307">
        <f t="shared" si="18"/>
        <v>3.4782608695652174E-2</v>
      </c>
      <c r="AA16" s="307">
        <f t="shared" si="19"/>
        <v>-9.5394736842105268E-2</v>
      </c>
      <c r="AB16" s="307">
        <f t="shared" si="20"/>
        <v>2.3364485981308409E-3</v>
      </c>
      <c r="AC16" s="308">
        <f t="shared" si="21"/>
        <v>0.46853146853146854</v>
      </c>
    </row>
    <row r="17" spans="1:29" x14ac:dyDescent="0.25">
      <c r="A17" s="7" t="s">
        <v>22</v>
      </c>
      <c r="B17" s="195">
        <v>3457</v>
      </c>
      <c r="C17" s="196">
        <v>3371</v>
      </c>
      <c r="D17" s="197">
        <f t="shared" si="2"/>
        <v>86</v>
      </c>
      <c r="E17" s="198">
        <f t="shared" si="3"/>
        <v>2.5511717591219223E-2</v>
      </c>
      <c r="F17" s="185">
        <f>SUM(F18:F20)</f>
        <v>429</v>
      </c>
      <c r="G17" s="186">
        <f t="shared" ref="G17" si="41">SUM(G18:G20)</f>
        <v>410</v>
      </c>
      <c r="H17" s="186">
        <f t="shared" ref="H17" si="42">SUM(H18:H20)</f>
        <v>307</v>
      </c>
      <c r="I17" s="186">
        <f t="shared" ref="I17" si="43">SUM(I18:I20)</f>
        <v>785</v>
      </c>
      <c r="J17" s="186">
        <f t="shared" ref="J17" si="44">SUM(J18:J20)</f>
        <v>951</v>
      </c>
      <c r="K17" s="240">
        <f t="shared" ref="K17" si="45">SUM(K18:K20)</f>
        <v>575</v>
      </c>
      <c r="L17" s="185">
        <f>SUM(L18:L20)</f>
        <v>513</v>
      </c>
      <c r="M17" s="186">
        <f t="shared" ref="M17" si="46">SUM(M18:M20)</f>
        <v>419</v>
      </c>
      <c r="N17" s="186">
        <f t="shared" ref="N17" si="47">SUM(N18:N20)</f>
        <v>279</v>
      </c>
      <c r="O17" s="186">
        <f t="shared" ref="O17" si="48">SUM(O18:O20)</f>
        <v>864</v>
      </c>
      <c r="P17" s="186">
        <f t="shared" ref="P17" si="49">SUM(P18:P20)</f>
        <v>975</v>
      </c>
      <c r="Q17" s="240">
        <f t="shared" ref="Q17" si="50">SUM(Q18:Q20)</f>
        <v>321</v>
      </c>
      <c r="R17" s="196">
        <f t="shared" si="10"/>
        <v>-84</v>
      </c>
      <c r="S17" s="197">
        <f t="shared" si="11"/>
        <v>-9</v>
      </c>
      <c r="T17" s="197">
        <f t="shared" si="12"/>
        <v>28</v>
      </c>
      <c r="U17" s="197">
        <f t="shared" si="13"/>
        <v>-79</v>
      </c>
      <c r="V17" s="197">
        <f t="shared" si="14"/>
        <v>-24</v>
      </c>
      <c r="W17" s="241">
        <f t="shared" si="15"/>
        <v>254</v>
      </c>
      <c r="X17" s="314">
        <f t="shared" si="16"/>
        <v>-0.16374269005847952</v>
      </c>
      <c r="Y17" s="315">
        <f t="shared" si="17"/>
        <v>-2.1479713603818614E-2</v>
      </c>
      <c r="Z17" s="315">
        <f t="shared" si="18"/>
        <v>0.1003584229390681</v>
      </c>
      <c r="AA17" s="315">
        <f t="shared" si="19"/>
        <v>-9.1435185185185189E-2</v>
      </c>
      <c r="AB17" s="315">
        <f t="shared" si="20"/>
        <v>-2.4615384615384615E-2</v>
      </c>
      <c r="AC17" s="316">
        <f t="shared" si="21"/>
        <v>0.79127725856697817</v>
      </c>
    </row>
    <row r="18" spans="1:29" x14ac:dyDescent="0.25">
      <c r="A18" s="199" t="s">
        <v>197</v>
      </c>
      <c r="B18" s="200">
        <v>618</v>
      </c>
      <c r="C18" s="201">
        <v>638</v>
      </c>
      <c r="D18" s="202">
        <f t="shared" si="2"/>
        <v>-20</v>
      </c>
      <c r="E18" s="203">
        <f t="shared" si="3"/>
        <v>-3.1347962382445138E-2</v>
      </c>
      <c r="F18" s="201">
        <v>80</v>
      </c>
      <c r="G18" s="202">
        <v>94</v>
      </c>
      <c r="H18" s="202">
        <v>70</v>
      </c>
      <c r="I18" s="202">
        <v>153</v>
      </c>
      <c r="J18" s="202">
        <v>155</v>
      </c>
      <c r="K18" s="242">
        <v>66</v>
      </c>
      <c r="L18" s="201">
        <v>116</v>
      </c>
      <c r="M18" s="202">
        <v>83</v>
      </c>
      <c r="N18" s="202">
        <v>50</v>
      </c>
      <c r="O18" s="202">
        <v>183</v>
      </c>
      <c r="P18" s="202">
        <v>162</v>
      </c>
      <c r="Q18" s="242">
        <v>44</v>
      </c>
      <c r="R18" s="201">
        <f t="shared" si="10"/>
        <v>-36</v>
      </c>
      <c r="S18" s="202">
        <f t="shared" si="11"/>
        <v>11</v>
      </c>
      <c r="T18" s="202">
        <f t="shared" si="12"/>
        <v>20</v>
      </c>
      <c r="U18" s="202">
        <f t="shared" si="13"/>
        <v>-30</v>
      </c>
      <c r="V18" s="202">
        <f t="shared" si="14"/>
        <v>-7</v>
      </c>
      <c r="W18" s="242">
        <f t="shared" si="15"/>
        <v>22</v>
      </c>
      <c r="X18" s="317">
        <f t="shared" si="16"/>
        <v>-0.31034482758620691</v>
      </c>
      <c r="Y18" s="318">
        <f t="shared" si="17"/>
        <v>0.13253012048192772</v>
      </c>
      <c r="Z18" s="318">
        <f t="shared" si="18"/>
        <v>0.4</v>
      </c>
      <c r="AA18" s="318">
        <f t="shared" si="19"/>
        <v>-0.16393442622950818</v>
      </c>
      <c r="AB18" s="318">
        <f t="shared" si="20"/>
        <v>-4.3209876543209874E-2</v>
      </c>
      <c r="AC18" s="319">
        <f t="shared" si="21"/>
        <v>0.5</v>
      </c>
    </row>
    <row r="19" spans="1:29" x14ac:dyDescent="0.25">
      <c r="A19" s="30" t="s">
        <v>191</v>
      </c>
      <c r="B19" s="188">
        <v>1212</v>
      </c>
      <c r="C19" s="189">
        <v>1025</v>
      </c>
      <c r="D19" s="190">
        <f t="shared" si="2"/>
        <v>187</v>
      </c>
      <c r="E19" s="191">
        <f t="shared" si="3"/>
        <v>0.1824390243902439</v>
      </c>
      <c r="F19" s="189">
        <v>144</v>
      </c>
      <c r="G19" s="190">
        <v>140</v>
      </c>
      <c r="H19" s="190">
        <v>111</v>
      </c>
      <c r="I19" s="190">
        <v>267</v>
      </c>
      <c r="J19" s="190">
        <v>324</v>
      </c>
      <c r="K19" s="209">
        <v>226</v>
      </c>
      <c r="L19" s="189">
        <v>175</v>
      </c>
      <c r="M19" s="190">
        <v>112</v>
      </c>
      <c r="N19" s="190">
        <v>106</v>
      </c>
      <c r="O19" s="190">
        <v>281</v>
      </c>
      <c r="P19" s="190">
        <v>280</v>
      </c>
      <c r="Q19" s="209">
        <v>71</v>
      </c>
      <c r="R19" s="189">
        <f t="shared" si="10"/>
        <v>-31</v>
      </c>
      <c r="S19" s="190">
        <f t="shared" si="11"/>
        <v>28</v>
      </c>
      <c r="T19" s="190">
        <f t="shared" si="12"/>
        <v>5</v>
      </c>
      <c r="U19" s="190">
        <f t="shared" si="13"/>
        <v>-14</v>
      </c>
      <c r="V19" s="190">
        <f t="shared" si="14"/>
        <v>44</v>
      </c>
      <c r="W19" s="209">
        <f t="shared" si="15"/>
        <v>155</v>
      </c>
      <c r="X19" s="312">
        <f t="shared" si="16"/>
        <v>-0.17714285714285713</v>
      </c>
      <c r="Y19" s="313">
        <f t="shared" si="17"/>
        <v>0.25</v>
      </c>
      <c r="Z19" s="313">
        <f t="shared" si="18"/>
        <v>4.716981132075472E-2</v>
      </c>
      <c r="AA19" s="313">
        <f t="shared" si="19"/>
        <v>-4.9822064056939501E-2</v>
      </c>
      <c r="AB19" s="313">
        <f t="shared" si="20"/>
        <v>0.15714285714285714</v>
      </c>
      <c r="AC19" s="208">
        <f t="shared" si="21"/>
        <v>2.183098591549296</v>
      </c>
    </row>
    <row r="20" spans="1:29" x14ac:dyDescent="0.25">
      <c r="A20" s="192" t="s">
        <v>180</v>
      </c>
      <c r="B20" s="179">
        <f>B17-(B18+B19)</f>
        <v>1627</v>
      </c>
      <c r="C20" s="180">
        <f t="shared" ref="C20" si="51">C17-(C18+C19)</f>
        <v>1708</v>
      </c>
      <c r="D20" s="181">
        <f t="shared" si="2"/>
        <v>-81</v>
      </c>
      <c r="E20" s="182">
        <f t="shared" si="3"/>
        <v>-4.7423887587822011E-2</v>
      </c>
      <c r="F20" s="180">
        <v>205</v>
      </c>
      <c r="G20" s="181">
        <v>176</v>
      </c>
      <c r="H20" s="181">
        <v>126</v>
      </c>
      <c r="I20" s="181">
        <v>365</v>
      </c>
      <c r="J20" s="181">
        <v>472</v>
      </c>
      <c r="K20" s="239">
        <v>283</v>
      </c>
      <c r="L20" s="180">
        <v>222</v>
      </c>
      <c r="M20" s="181">
        <v>224</v>
      </c>
      <c r="N20" s="181">
        <v>123</v>
      </c>
      <c r="O20" s="181">
        <v>400</v>
      </c>
      <c r="P20" s="181">
        <v>533</v>
      </c>
      <c r="Q20" s="239">
        <v>206</v>
      </c>
      <c r="R20" s="180">
        <f t="shared" si="10"/>
        <v>-17</v>
      </c>
      <c r="S20" s="181">
        <f t="shared" si="11"/>
        <v>-48</v>
      </c>
      <c r="T20" s="181">
        <f t="shared" si="12"/>
        <v>3</v>
      </c>
      <c r="U20" s="181">
        <f t="shared" si="13"/>
        <v>-35</v>
      </c>
      <c r="V20" s="181">
        <f t="shared" si="14"/>
        <v>-61</v>
      </c>
      <c r="W20" s="239">
        <f t="shared" si="15"/>
        <v>77</v>
      </c>
      <c r="X20" s="306">
        <f t="shared" si="16"/>
        <v>-7.6576576576576572E-2</v>
      </c>
      <c r="Y20" s="307">
        <f t="shared" si="17"/>
        <v>-0.21428571428571427</v>
      </c>
      <c r="Z20" s="307">
        <f t="shared" si="18"/>
        <v>2.4390243902439025E-2</v>
      </c>
      <c r="AA20" s="307">
        <f t="shared" si="19"/>
        <v>-8.7499999999999994E-2</v>
      </c>
      <c r="AB20" s="307">
        <f t="shared" si="20"/>
        <v>-0.11444652908067542</v>
      </c>
      <c r="AC20" s="308">
        <f t="shared" si="21"/>
        <v>0.37378640776699029</v>
      </c>
    </row>
    <row r="21" spans="1:29" x14ac:dyDescent="0.25">
      <c r="A21" s="8" t="s">
        <v>200</v>
      </c>
      <c r="B21" s="204">
        <v>903</v>
      </c>
      <c r="C21" s="205">
        <v>919</v>
      </c>
      <c r="D21" s="206">
        <f t="shared" si="2"/>
        <v>-16</v>
      </c>
      <c r="E21" s="207">
        <f t="shared" si="3"/>
        <v>-1.7410228509249184E-2</v>
      </c>
      <c r="F21" s="205">
        <v>99</v>
      </c>
      <c r="G21" s="206">
        <v>107</v>
      </c>
      <c r="H21" s="206">
        <v>70</v>
      </c>
      <c r="I21" s="206">
        <v>178</v>
      </c>
      <c r="J21" s="206">
        <v>278</v>
      </c>
      <c r="K21" s="243">
        <v>171</v>
      </c>
      <c r="L21" s="205">
        <v>123</v>
      </c>
      <c r="M21" s="206">
        <v>125</v>
      </c>
      <c r="N21" s="206">
        <v>50</v>
      </c>
      <c r="O21" s="206">
        <v>227</v>
      </c>
      <c r="P21" s="206">
        <v>289</v>
      </c>
      <c r="Q21" s="243">
        <v>105</v>
      </c>
      <c r="R21" s="205">
        <f t="shared" si="10"/>
        <v>-24</v>
      </c>
      <c r="S21" s="206">
        <f t="shared" si="11"/>
        <v>-18</v>
      </c>
      <c r="T21" s="206">
        <f t="shared" si="12"/>
        <v>20</v>
      </c>
      <c r="U21" s="206">
        <f t="shared" si="13"/>
        <v>-49</v>
      </c>
      <c r="V21" s="206">
        <f t="shared" si="14"/>
        <v>-11</v>
      </c>
      <c r="W21" s="243">
        <f t="shared" si="15"/>
        <v>66</v>
      </c>
      <c r="X21" s="320">
        <f t="shared" si="16"/>
        <v>-0.1951219512195122</v>
      </c>
      <c r="Y21" s="321">
        <f t="shared" si="17"/>
        <v>-0.14399999999999999</v>
      </c>
      <c r="Z21" s="321">
        <f t="shared" si="18"/>
        <v>0.4</v>
      </c>
      <c r="AA21" s="321">
        <f t="shared" si="19"/>
        <v>-0.21585903083700442</v>
      </c>
      <c r="AB21" s="321">
        <f t="shared" si="20"/>
        <v>-3.8062283737024222E-2</v>
      </c>
      <c r="AC21" s="322">
        <f t="shared" si="21"/>
        <v>0.62857142857142856</v>
      </c>
    </row>
    <row r="22" spans="1:29" x14ac:dyDescent="0.25">
      <c r="A22" s="183" t="s">
        <v>29</v>
      </c>
      <c r="B22" s="184">
        <v>2414</v>
      </c>
      <c r="C22" s="185">
        <v>2443</v>
      </c>
      <c r="D22" s="186">
        <f t="shared" si="2"/>
        <v>-29</v>
      </c>
      <c r="E22" s="187">
        <f t="shared" si="3"/>
        <v>-1.1870650839132215E-2</v>
      </c>
      <c r="F22" s="94">
        <f>SUM(F23:F24)</f>
        <v>361</v>
      </c>
      <c r="G22" s="162">
        <f t="shared" ref="G22" si="52">SUM(G23:G24)</f>
        <v>290</v>
      </c>
      <c r="H22" s="162">
        <f t="shared" ref="H22" si="53">SUM(H23:H24)</f>
        <v>154</v>
      </c>
      <c r="I22" s="162">
        <f t="shared" ref="I22" si="54">SUM(I23:I24)</f>
        <v>587</v>
      </c>
      <c r="J22" s="162">
        <f t="shared" ref="J22" si="55">SUM(J23:J24)</f>
        <v>589</v>
      </c>
      <c r="K22" s="163">
        <f t="shared" ref="K22" si="56">SUM(K23:K24)</f>
        <v>433</v>
      </c>
      <c r="L22" s="94">
        <f>SUM(L23:L24)</f>
        <v>369</v>
      </c>
      <c r="M22" s="162">
        <f t="shared" ref="M22" si="57">SUM(M23:M24)</f>
        <v>294</v>
      </c>
      <c r="N22" s="162">
        <f t="shared" ref="N22" si="58">SUM(N23:N24)</f>
        <v>159</v>
      </c>
      <c r="O22" s="162">
        <f t="shared" ref="O22" si="59">SUM(O23:O24)</f>
        <v>624</v>
      </c>
      <c r="P22" s="162">
        <f t="shared" ref="P22" si="60">SUM(P23:P24)</f>
        <v>658</v>
      </c>
      <c r="Q22" s="163">
        <f t="shared" ref="Q22" si="61">SUM(Q23:Q24)</f>
        <v>339</v>
      </c>
      <c r="R22" s="185">
        <f t="shared" si="10"/>
        <v>-8</v>
      </c>
      <c r="S22" s="186">
        <f t="shared" si="11"/>
        <v>-4</v>
      </c>
      <c r="T22" s="186">
        <f t="shared" si="12"/>
        <v>-5</v>
      </c>
      <c r="U22" s="186">
        <f t="shared" si="13"/>
        <v>-37</v>
      </c>
      <c r="V22" s="186">
        <f t="shared" si="14"/>
        <v>-69</v>
      </c>
      <c r="W22" s="240">
        <f t="shared" si="15"/>
        <v>94</v>
      </c>
      <c r="X22" s="309">
        <f t="shared" si="16"/>
        <v>-2.1680216802168022E-2</v>
      </c>
      <c r="Y22" s="310">
        <f t="shared" si="17"/>
        <v>-1.3605442176870748E-2</v>
      </c>
      <c r="Z22" s="310">
        <f t="shared" si="18"/>
        <v>-3.1446540880503145E-2</v>
      </c>
      <c r="AA22" s="310">
        <f t="shared" si="19"/>
        <v>-5.9294871794871792E-2</v>
      </c>
      <c r="AB22" s="310">
        <f t="shared" si="20"/>
        <v>-0.10486322188449848</v>
      </c>
      <c r="AC22" s="311">
        <f t="shared" si="21"/>
        <v>0.27728613569321536</v>
      </c>
    </row>
    <row r="23" spans="1:29" x14ac:dyDescent="0.25">
      <c r="A23" s="30" t="s">
        <v>201</v>
      </c>
      <c r="B23" s="188">
        <v>1441</v>
      </c>
      <c r="C23" s="189">
        <v>1462</v>
      </c>
      <c r="D23" s="190">
        <f t="shared" si="2"/>
        <v>-21</v>
      </c>
      <c r="E23" s="191">
        <f t="shared" si="3"/>
        <v>-1.4363885088919288E-2</v>
      </c>
      <c r="F23" s="189">
        <v>227</v>
      </c>
      <c r="G23" s="190">
        <v>180</v>
      </c>
      <c r="H23" s="190">
        <v>94</v>
      </c>
      <c r="I23" s="190">
        <v>366</v>
      </c>
      <c r="J23" s="190">
        <v>332</v>
      </c>
      <c r="K23" s="209">
        <v>242</v>
      </c>
      <c r="L23" s="189">
        <v>247</v>
      </c>
      <c r="M23" s="190">
        <v>187</v>
      </c>
      <c r="N23" s="190">
        <v>86</v>
      </c>
      <c r="O23" s="190">
        <v>407</v>
      </c>
      <c r="P23" s="190">
        <v>336</v>
      </c>
      <c r="Q23" s="209">
        <v>199</v>
      </c>
      <c r="R23" s="189">
        <f t="shared" si="10"/>
        <v>-20</v>
      </c>
      <c r="S23" s="190">
        <f t="shared" si="11"/>
        <v>-7</v>
      </c>
      <c r="T23" s="190">
        <f t="shared" si="12"/>
        <v>8</v>
      </c>
      <c r="U23" s="190">
        <f t="shared" si="13"/>
        <v>-41</v>
      </c>
      <c r="V23" s="190">
        <f t="shared" si="14"/>
        <v>-4</v>
      </c>
      <c r="W23" s="209">
        <f t="shared" si="15"/>
        <v>43</v>
      </c>
      <c r="X23" s="312">
        <f t="shared" si="16"/>
        <v>-8.0971659919028341E-2</v>
      </c>
      <c r="Y23" s="313">
        <f t="shared" si="17"/>
        <v>-3.7433155080213901E-2</v>
      </c>
      <c r="Z23" s="313">
        <f t="shared" si="18"/>
        <v>9.3023255813953487E-2</v>
      </c>
      <c r="AA23" s="313">
        <f t="shared" si="19"/>
        <v>-0.10073710073710074</v>
      </c>
      <c r="AB23" s="313">
        <f t="shared" si="20"/>
        <v>-1.1904761904761904E-2</v>
      </c>
      <c r="AC23" s="208">
        <f t="shared" si="21"/>
        <v>0.21608040201005024</v>
      </c>
    </row>
    <row r="24" spans="1:29" x14ac:dyDescent="0.25">
      <c r="A24" s="192" t="s">
        <v>31</v>
      </c>
      <c r="B24" s="179">
        <f>B22-B23</f>
        <v>973</v>
      </c>
      <c r="C24" s="180">
        <f t="shared" ref="C24" si="62">C22-C23</f>
        <v>981</v>
      </c>
      <c r="D24" s="181">
        <f t="shared" si="2"/>
        <v>-8</v>
      </c>
      <c r="E24" s="182">
        <f t="shared" si="3"/>
        <v>-8.1549439347604492E-3</v>
      </c>
      <c r="F24" s="180">
        <v>134</v>
      </c>
      <c r="G24" s="181">
        <v>110</v>
      </c>
      <c r="H24" s="181">
        <v>60</v>
      </c>
      <c r="I24" s="181">
        <v>221</v>
      </c>
      <c r="J24" s="181">
        <v>257</v>
      </c>
      <c r="K24" s="239">
        <v>191</v>
      </c>
      <c r="L24" s="180">
        <v>122</v>
      </c>
      <c r="M24" s="181">
        <v>107</v>
      </c>
      <c r="N24" s="181">
        <v>73</v>
      </c>
      <c r="O24" s="181">
        <v>217</v>
      </c>
      <c r="P24" s="181">
        <v>322</v>
      </c>
      <c r="Q24" s="239">
        <v>140</v>
      </c>
      <c r="R24" s="180">
        <f t="shared" si="10"/>
        <v>12</v>
      </c>
      <c r="S24" s="181">
        <f t="shared" si="11"/>
        <v>3</v>
      </c>
      <c r="T24" s="181">
        <f t="shared" si="12"/>
        <v>-13</v>
      </c>
      <c r="U24" s="181">
        <f t="shared" si="13"/>
        <v>4</v>
      </c>
      <c r="V24" s="181">
        <f t="shared" si="14"/>
        <v>-65</v>
      </c>
      <c r="W24" s="239">
        <f t="shared" si="15"/>
        <v>51</v>
      </c>
      <c r="X24" s="306">
        <f t="shared" si="16"/>
        <v>9.8360655737704916E-2</v>
      </c>
      <c r="Y24" s="307">
        <f t="shared" si="17"/>
        <v>2.8037383177570093E-2</v>
      </c>
      <c r="Z24" s="307">
        <f t="shared" si="18"/>
        <v>-0.17808219178082191</v>
      </c>
      <c r="AA24" s="307">
        <f t="shared" si="19"/>
        <v>1.8433179723502304E-2</v>
      </c>
      <c r="AB24" s="307">
        <f t="shared" si="20"/>
        <v>-0.20186335403726707</v>
      </c>
      <c r="AC24" s="308">
        <f t="shared" si="21"/>
        <v>0.36428571428571427</v>
      </c>
    </row>
    <row r="25" spans="1:29" x14ac:dyDescent="0.25">
      <c r="A25" s="7" t="s">
        <v>202</v>
      </c>
      <c r="B25" s="195">
        <v>2650</v>
      </c>
      <c r="C25" s="196">
        <v>2551</v>
      </c>
      <c r="D25" s="197">
        <f t="shared" si="2"/>
        <v>99</v>
      </c>
      <c r="E25" s="198">
        <f t="shared" si="3"/>
        <v>3.8808310466483732E-2</v>
      </c>
      <c r="F25" s="94">
        <f>SUM(F26:F27)</f>
        <v>396</v>
      </c>
      <c r="G25" s="162">
        <f t="shared" ref="G25" si="63">SUM(G26:G27)</f>
        <v>333</v>
      </c>
      <c r="H25" s="162">
        <f t="shared" ref="H25" si="64">SUM(H26:H27)</f>
        <v>278</v>
      </c>
      <c r="I25" s="162">
        <f t="shared" ref="I25" si="65">SUM(I26:I27)</f>
        <v>556</v>
      </c>
      <c r="J25" s="162">
        <f t="shared" ref="J25" si="66">SUM(J26:J27)</f>
        <v>666</v>
      </c>
      <c r="K25" s="163">
        <f t="shared" ref="K25" si="67">SUM(K26:K27)</f>
        <v>421</v>
      </c>
      <c r="L25" s="94">
        <f>SUM(L26:L27)</f>
        <v>412</v>
      </c>
      <c r="M25" s="162">
        <f t="shared" ref="M25" si="68">SUM(M26:M27)</f>
        <v>380</v>
      </c>
      <c r="N25" s="162">
        <f t="shared" ref="N25" si="69">SUM(N26:N27)</f>
        <v>184</v>
      </c>
      <c r="O25" s="162">
        <f t="shared" ref="O25" si="70">SUM(O26:O27)</f>
        <v>630</v>
      </c>
      <c r="P25" s="162">
        <f t="shared" ref="P25" si="71">SUM(P26:P27)</f>
        <v>654</v>
      </c>
      <c r="Q25" s="163">
        <f t="shared" ref="Q25" si="72">SUM(Q26:Q27)</f>
        <v>291</v>
      </c>
      <c r="R25" s="196">
        <f t="shared" si="10"/>
        <v>-16</v>
      </c>
      <c r="S25" s="197">
        <f t="shared" si="11"/>
        <v>-47</v>
      </c>
      <c r="T25" s="197">
        <f t="shared" si="12"/>
        <v>94</v>
      </c>
      <c r="U25" s="197">
        <f t="shared" si="13"/>
        <v>-74</v>
      </c>
      <c r="V25" s="197">
        <f t="shared" si="14"/>
        <v>12</v>
      </c>
      <c r="W25" s="241">
        <f t="shared" si="15"/>
        <v>130</v>
      </c>
      <c r="X25" s="314">
        <f t="shared" si="16"/>
        <v>-3.8834951456310676E-2</v>
      </c>
      <c r="Y25" s="315">
        <f t="shared" si="17"/>
        <v>-0.12368421052631579</v>
      </c>
      <c r="Z25" s="315">
        <f t="shared" si="18"/>
        <v>0.51086956521739135</v>
      </c>
      <c r="AA25" s="315">
        <f t="shared" si="19"/>
        <v>-0.11746031746031746</v>
      </c>
      <c r="AB25" s="315">
        <f t="shared" si="20"/>
        <v>1.834862385321101E-2</v>
      </c>
      <c r="AC25" s="316">
        <f t="shared" si="21"/>
        <v>0.44673539518900346</v>
      </c>
    </row>
    <row r="26" spans="1:29" x14ac:dyDescent="0.25">
      <c r="A26" s="37" t="s">
        <v>203</v>
      </c>
      <c r="B26" s="174">
        <v>712</v>
      </c>
      <c r="C26" s="175">
        <v>640</v>
      </c>
      <c r="D26" s="176">
        <f t="shared" si="2"/>
        <v>72</v>
      </c>
      <c r="E26" s="177">
        <f t="shared" si="3"/>
        <v>0.1125</v>
      </c>
      <c r="F26" s="175">
        <v>129</v>
      </c>
      <c r="G26" s="176">
        <v>92</v>
      </c>
      <c r="H26" s="176">
        <v>66</v>
      </c>
      <c r="I26" s="176">
        <v>165</v>
      </c>
      <c r="J26" s="176">
        <v>150</v>
      </c>
      <c r="K26" s="238">
        <v>110</v>
      </c>
      <c r="L26" s="175">
        <v>121</v>
      </c>
      <c r="M26" s="176">
        <v>103</v>
      </c>
      <c r="N26" s="176">
        <v>51</v>
      </c>
      <c r="O26" s="176">
        <v>154</v>
      </c>
      <c r="P26" s="176">
        <v>127</v>
      </c>
      <c r="Q26" s="238">
        <v>84</v>
      </c>
      <c r="R26" s="175">
        <f t="shared" si="10"/>
        <v>8</v>
      </c>
      <c r="S26" s="176">
        <f t="shared" si="11"/>
        <v>-11</v>
      </c>
      <c r="T26" s="176">
        <f t="shared" si="12"/>
        <v>15</v>
      </c>
      <c r="U26" s="176">
        <f t="shared" si="13"/>
        <v>11</v>
      </c>
      <c r="V26" s="176">
        <f t="shared" si="14"/>
        <v>23</v>
      </c>
      <c r="W26" s="238">
        <f t="shared" si="15"/>
        <v>26</v>
      </c>
      <c r="X26" s="303">
        <f t="shared" si="16"/>
        <v>6.6115702479338845E-2</v>
      </c>
      <c r="Y26" s="304">
        <f t="shared" si="17"/>
        <v>-0.10679611650485436</v>
      </c>
      <c r="Z26" s="304">
        <f t="shared" si="18"/>
        <v>0.29411764705882354</v>
      </c>
      <c r="AA26" s="304">
        <f t="shared" si="19"/>
        <v>7.1428571428571425E-2</v>
      </c>
      <c r="AB26" s="304">
        <f t="shared" si="20"/>
        <v>0.18110236220472442</v>
      </c>
      <c r="AC26" s="305">
        <f t="shared" si="21"/>
        <v>0.30952380952380953</v>
      </c>
    </row>
    <row r="27" spans="1:29" x14ac:dyDescent="0.25">
      <c r="A27" s="192" t="s">
        <v>204</v>
      </c>
      <c r="B27" s="179">
        <f>B25-B26</f>
        <v>1938</v>
      </c>
      <c r="C27" s="180">
        <f t="shared" ref="C27" si="73">C25-C26</f>
        <v>1911</v>
      </c>
      <c r="D27" s="181">
        <f t="shared" si="2"/>
        <v>27</v>
      </c>
      <c r="E27" s="182">
        <f t="shared" si="3"/>
        <v>1.4128728414442701E-2</v>
      </c>
      <c r="F27" s="180">
        <v>267</v>
      </c>
      <c r="G27" s="181">
        <v>241</v>
      </c>
      <c r="H27" s="181">
        <v>212</v>
      </c>
      <c r="I27" s="181">
        <v>391</v>
      </c>
      <c r="J27" s="181">
        <v>516</v>
      </c>
      <c r="K27" s="239">
        <v>311</v>
      </c>
      <c r="L27" s="180">
        <v>291</v>
      </c>
      <c r="M27" s="181">
        <v>277</v>
      </c>
      <c r="N27" s="181">
        <v>133</v>
      </c>
      <c r="O27" s="181">
        <v>476</v>
      </c>
      <c r="P27" s="181">
        <v>527</v>
      </c>
      <c r="Q27" s="239">
        <v>207</v>
      </c>
      <c r="R27" s="180">
        <f t="shared" si="10"/>
        <v>-24</v>
      </c>
      <c r="S27" s="181">
        <f t="shared" si="11"/>
        <v>-36</v>
      </c>
      <c r="T27" s="181">
        <f t="shared" si="12"/>
        <v>79</v>
      </c>
      <c r="U27" s="181">
        <f t="shared" si="13"/>
        <v>-85</v>
      </c>
      <c r="V27" s="181">
        <f t="shared" si="14"/>
        <v>-11</v>
      </c>
      <c r="W27" s="239">
        <f t="shared" si="15"/>
        <v>104</v>
      </c>
      <c r="X27" s="306">
        <f t="shared" si="16"/>
        <v>-8.247422680412371E-2</v>
      </c>
      <c r="Y27" s="307">
        <f t="shared" si="17"/>
        <v>-0.1299638989169675</v>
      </c>
      <c r="Z27" s="307">
        <f t="shared" si="18"/>
        <v>0.59398496240601506</v>
      </c>
      <c r="AA27" s="307">
        <f t="shared" si="19"/>
        <v>-0.17857142857142858</v>
      </c>
      <c r="AB27" s="307">
        <f t="shared" si="20"/>
        <v>-2.0872865275142316E-2</v>
      </c>
      <c r="AC27" s="308">
        <f t="shared" si="21"/>
        <v>0.50241545893719808</v>
      </c>
    </row>
    <row r="28" spans="1:29" x14ac:dyDescent="0.25">
      <c r="A28" s="7" t="s">
        <v>205</v>
      </c>
      <c r="B28" s="195">
        <v>3378</v>
      </c>
      <c r="C28" s="196">
        <v>3245</v>
      </c>
      <c r="D28" s="197">
        <f t="shared" si="2"/>
        <v>133</v>
      </c>
      <c r="E28" s="198">
        <f t="shared" si="3"/>
        <v>4.0986132511556243E-2</v>
      </c>
      <c r="F28" s="94">
        <f>SUM(F29:F30)</f>
        <v>496</v>
      </c>
      <c r="G28" s="162">
        <f t="shared" ref="G28" si="74">SUM(G29:G30)</f>
        <v>400</v>
      </c>
      <c r="H28" s="162">
        <f t="shared" ref="H28" si="75">SUM(H29:H30)</f>
        <v>276</v>
      </c>
      <c r="I28" s="162">
        <f t="shared" ref="I28" si="76">SUM(I29:I30)</f>
        <v>743</v>
      </c>
      <c r="J28" s="162">
        <f t="shared" ref="J28" si="77">SUM(J29:J30)</f>
        <v>931</v>
      </c>
      <c r="K28" s="163">
        <f t="shared" ref="K28" si="78">SUM(K29:K30)</f>
        <v>532</v>
      </c>
      <c r="L28" s="94">
        <f>SUM(L29:L30)</f>
        <v>537</v>
      </c>
      <c r="M28" s="162">
        <f t="shared" ref="M28" si="79">SUM(M29:M30)</f>
        <v>405</v>
      </c>
      <c r="N28" s="162">
        <f t="shared" ref="N28" si="80">SUM(N29:N30)</f>
        <v>212</v>
      </c>
      <c r="O28" s="162">
        <f t="shared" ref="O28" si="81">SUM(O29:O30)</f>
        <v>807</v>
      </c>
      <c r="P28" s="162">
        <f t="shared" ref="P28" si="82">SUM(P29:P30)</f>
        <v>850</v>
      </c>
      <c r="Q28" s="163">
        <f t="shared" ref="Q28" si="83">SUM(Q29:Q30)</f>
        <v>434</v>
      </c>
      <c r="R28" s="196">
        <f t="shared" si="10"/>
        <v>-41</v>
      </c>
      <c r="S28" s="197">
        <f t="shared" si="11"/>
        <v>-5</v>
      </c>
      <c r="T28" s="197">
        <f t="shared" si="12"/>
        <v>64</v>
      </c>
      <c r="U28" s="197">
        <f t="shared" si="13"/>
        <v>-64</v>
      </c>
      <c r="V28" s="197">
        <f t="shared" si="14"/>
        <v>81</v>
      </c>
      <c r="W28" s="241">
        <f t="shared" si="15"/>
        <v>98</v>
      </c>
      <c r="X28" s="314">
        <f t="shared" si="16"/>
        <v>-7.6350093109869649E-2</v>
      </c>
      <c r="Y28" s="315">
        <f t="shared" si="17"/>
        <v>-1.2345679012345678E-2</v>
      </c>
      <c r="Z28" s="315">
        <f t="shared" si="18"/>
        <v>0.30188679245283018</v>
      </c>
      <c r="AA28" s="315">
        <f t="shared" si="19"/>
        <v>-7.9306071871127634E-2</v>
      </c>
      <c r="AB28" s="315">
        <f t="shared" si="20"/>
        <v>9.5294117647058821E-2</v>
      </c>
      <c r="AC28" s="316">
        <f t="shared" si="21"/>
        <v>0.22580645161290322</v>
      </c>
    </row>
    <row r="29" spans="1:29" x14ac:dyDescent="0.25">
      <c r="A29" s="30" t="s">
        <v>206</v>
      </c>
      <c r="B29" s="188">
        <v>1590</v>
      </c>
      <c r="C29" s="201">
        <v>1478</v>
      </c>
      <c r="D29" s="202">
        <f t="shared" si="2"/>
        <v>112</v>
      </c>
      <c r="E29" s="208">
        <f t="shared" si="3"/>
        <v>7.5778078484438433E-2</v>
      </c>
      <c r="F29" s="189">
        <v>253</v>
      </c>
      <c r="G29" s="202">
        <v>203</v>
      </c>
      <c r="H29" s="202">
        <v>117</v>
      </c>
      <c r="I29" s="202">
        <v>384</v>
      </c>
      <c r="J29" s="190">
        <v>407</v>
      </c>
      <c r="K29" s="242">
        <v>226</v>
      </c>
      <c r="L29" s="189">
        <v>264</v>
      </c>
      <c r="M29" s="202">
        <v>195</v>
      </c>
      <c r="N29" s="202">
        <v>96</v>
      </c>
      <c r="O29" s="202">
        <v>385</v>
      </c>
      <c r="P29" s="190">
        <v>322</v>
      </c>
      <c r="Q29" s="242">
        <v>216</v>
      </c>
      <c r="R29" s="189">
        <f t="shared" si="10"/>
        <v>-11</v>
      </c>
      <c r="S29" s="202">
        <f t="shared" si="11"/>
        <v>8</v>
      </c>
      <c r="T29" s="202">
        <f t="shared" si="12"/>
        <v>21</v>
      </c>
      <c r="U29" s="202">
        <f t="shared" si="13"/>
        <v>-1</v>
      </c>
      <c r="V29" s="190">
        <f t="shared" si="14"/>
        <v>85</v>
      </c>
      <c r="W29" s="242">
        <f t="shared" si="15"/>
        <v>10</v>
      </c>
      <c r="X29" s="312">
        <f t="shared" si="16"/>
        <v>-4.1666666666666664E-2</v>
      </c>
      <c r="Y29" s="318">
        <f t="shared" si="17"/>
        <v>4.1025641025641026E-2</v>
      </c>
      <c r="Z29" s="318">
        <f t="shared" si="18"/>
        <v>0.21875</v>
      </c>
      <c r="AA29" s="318">
        <f t="shared" si="19"/>
        <v>-2.5974025974025974E-3</v>
      </c>
      <c r="AB29" s="313">
        <f t="shared" si="20"/>
        <v>0.2639751552795031</v>
      </c>
      <c r="AC29" s="319">
        <f t="shared" si="21"/>
        <v>4.6296296296296294E-2</v>
      </c>
    </row>
    <row r="30" spans="1:29" x14ac:dyDescent="0.25">
      <c r="A30" s="192" t="s">
        <v>207</v>
      </c>
      <c r="B30" s="179">
        <f>B28-B29</f>
        <v>1788</v>
      </c>
      <c r="C30" s="210">
        <f t="shared" ref="C30:E30" si="84">C28-C29</f>
        <v>1767</v>
      </c>
      <c r="D30" s="211">
        <f t="shared" si="84"/>
        <v>21</v>
      </c>
      <c r="E30" s="182">
        <f t="shared" si="84"/>
        <v>-3.4791945972882189E-2</v>
      </c>
      <c r="F30" s="180">
        <v>243</v>
      </c>
      <c r="G30" s="211">
        <v>197</v>
      </c>
      <c r="H30" s="211">
        <v>159</v>
      </c>
      <c r="I30" s="211">
        <v>359</v>
      </c>
      <c r="J30" s="181">
        <v>524</v>
      </c>
      <c r="K30" s="244">
        <v>306</v>
      </c>
      <c r="L30" s="180">
        <v>273</v>
      </c>
      <c r="M30" s="211">
        <v>210</v>
      </c>
      <c r="N30" s="211">
        <v>116</v>
      </c>
      <c r="O30" s="211">
        <v>422</v>
      </c>
      <c r="P30" s="181">
        <v>528</v>
      </c>
      <c r="Q30" s="244">
        <v>218</v>
      </c>
      <c r="R30" s="180">
        <f t="shared" si="10"/>
        <v>-30</v>
      </c>
      <c r="S30" s="211">
        <f t="shared" si="11"/>
        <v>-13</v>
      </c>
      <c r="T30" s="211">
        <f t="shared" si="12"/>
        <v>43</v>
      </c>
      <c r="U30" s="211">
        <f t="shared" si="13"/>
        <v>-63</v>
      </c>
      <c r="V30" s="181">
        <f t="shared" si="14"/>
        <v>-4</v>
      </c>
      <c r="W30" s="244">
        <f t="shared" si="15"/>
        <v>88</v>
      </c>
      <c r="X30" s="306">
        <f t="shared" si="16"/>
        <v>-0.10989010989010989</v>
      </c>
      <c r="Y30" s="323">
        <f t="shared" si="17"/>
        <v>-6.1904761904761907E-2</v>
      </c>
      <c r="Z30" s="323">
        <f t="shared" si="18"/>
        <v>0.37068965517241381</v>
      </c>
      <c r="AA30" s="323">
        <f t="shared" si="19"/>
        <v>-0.14928909952606634</v>
      </c>
      <c r="AB30" s="307">
        <f t="shared" si="20"/>
        <v>-7.575757575757576E-3</v>
      </c>
      <c r="AC30" s="324">
        <f t="shared" si="21"/>
        <v>0.40366972477064222</v>
      </c>
    </row>
    <row r="31" spans="1:29" x14ac:dyDescent="0.25">
      <c r="A31" s="183" t="s">
        <v>208</v>
      </c>
      <c r="B31" s="184">
        <v>1087</v>
      </c>
      <c r="C31" s="185">
        <v>1245</v>
      </c>
      <c r="D31" s="186">
        <f t="shared" si="2"/>
        <v>-158</v>
      </c>
      <c r="E31" s="187">
        <f t="shared" si="3"/>
        <v>-0.12690763052208837</v>
      </c>
      <c r="F31" s="185">
        <v>103</v>
      </c>
      <c r="G31" s="186">
        <v>113</v>
      </c>
      <c r="H31" s="186">
        <v>63</v>
      </c>
      <c r="I31" s="186">
        <v>165</v>
      </c>
      <c r="J31" s="186">
        <v>382</v>
      </c>
      <c r="K31" s="240">
        <v>261</v>
      </c>
      <c r="L31" s="185">
        <v>126</v>
      </c>
      <c r="M31" s="186">
        <v>144</v>
      </c>
      <c r="N31" s="186">
        <v>79</v>
      </c>
      <c r="O31" s="186">
        <v>233</v>
      </c>
      <c r="P31" s="186">
        <v>451</v>
      </c>
      <c r="Q31" s="240">
        <v>212</v>
      </c>
      <c r="R31" s="185">
        <f t="shared" si="10"/>
        <v>-23</v>
      </c>
      <c r="S31" s="186">
        <f t="shared" si="11"/>
        <v>-31</v>
      </c>
      <c r="T31" s="186">
        <f t="shared" si="12"/>
        <v>-16</v>
      </c>
      <c r="U31" s="186">
        <f t="shared" si="13"/>
        <v>-68</v>
      </c>
      <c r="V31" s="186">
        <f t="shared" si="14"/>
        <v>-69</v>
      </c>
      <c r="W31" s="240">
        <f t="shared" si="15"/>
        <v>49</v>
      </c>
      <c r="X31" s="309">
        <f t="shared" si="16"/>
        <v>-0.18253968253968253</v>
      </c>
      <c r="Y31" s="310">
        <f t="shared" si="17"/>
        <v>-0.21527777777777779</v>
      </c>
      <c r="Z31" s="310">
        <f t="shared" si="18"/>
        <v>-0.20253164556962025</v>
      </c>
      <c r="AA31" s="310">
        <f t="shared" si="19"/>
        <v>-0.29184549356223177</v>
      </c>
      <c r="AB31" s="310">
        <f t="shared" si="20"/>
        <v>-0.15299334811529933</v>
      </c>
      <c r="AC31" s="311">
        <f t="shared" si="21"/>
        <v>0.23113207547169812</v>
      </c>
    </row>
    <row r="32" spans="1:29" x14ac:dyDescent="0.25">
      <c r="A32" s="7" t="s">
        <v>144</v>
      </c>
      <c r="B32" s="195">
        <v>982</v>
      </c>
      <c r="C32" s="196">
        <v>1088</v>
      </c>
      <c r="D32" s="197">
        <f t="shared" si="2"/>
        <v>-106</v>
      </c>
      <c r="E32" s="198">
        <f t="shared" si="3"/>
        <v>-9.7426470588235295E-2</v>
      </c>
      <c r="F32" s="94">
        <f>SUM(F33:F34)</f>
        <v>137</v>
      </c>
      <c r="G32" s="162">
        <f t="shared" ref="G32" si="85">SUM(G33:G34)</f>
        <v>116</v>
      </c>
      <c r="H32" s="162">
        <f t="shared" ref="H32" si="86">SUM(H33:H34)</f>
        <v>78</v>
      </c>
      <c r="I32" s="162">
        <f t="shared" ref="I32" si="87">SUM(I33:I34)</f>
        <v>217</v>
      </c>
      <c r="J32" s="162">
        <f t="shared" ref="J32" si="88">SUM(J33:J34)</f>
        <v>261</v>
      </c>
      <c r="K32" s="163">
        <f t="shared" ref="K32" si="89">SUM(K33:K34)</f>
        <v>173</v>
      </c>
      <c r="L32" s="94">
        <f>SUM(L33:L34)</f>
        <v>137</v>
      </c>
      <c r="M32" s="162">
        <f t="shared" ref="M32" si="90">SUM(M33:M34)</f>
        <v>149</v>
      </c>
      <c r="N32" s="162">
        <f t="shared" ref="N32" si="91">SUM(N33:N34)</f>
        <v>73</v>
      </c>
      <c r="O32" s="162">
        <f t="shared" ref="O32" si="92">SUM(O33:O34)</f>
        <v>266</v>
      </c>
      <c r="P32" s="162">
        <f t="shared" ref="P32" si="93">SUM(P33:P34)</f>
        <v>325</v>
      </c>
      <c r="Q32" s="163">
        <f t="shared" ref="Q32" si="94">SUM(Q33:Q34)</f>
        <v>138</v>
      </c>
      <c r="R32" s="196">
        <f t="shared" si="10"/>
        <v>0</v>
      </c>
      <c r="S32" s="197">
        <f t="shared" si="11"/>
        <v>-33</v>
      </c>
      <c r="T32" s="197">
        <f t="shared" si="12"/>
        <v>5</v>
      </c>
      <c r="U32" s="197">
        <f t="shared" si="13"/>
        <v>-49</v>
      </c>
      <c r="V32" s="197">
        <f t="shared" si="14"/>
        <v>-64</v>
      </c>
      <c r="W32" s="241">
        <f t="shared" si="15"/>
        <v>35</v>
      </c>
      <c r="X32" s="314">
        <f t="shared" si="16"/>
        <v>0</v>
      </c>
      <c r="Y32" s="315">
        <f t="shared" si="17"/>
        <v>-0.22147651006711411</v>
      </c>
      <c r="Z32" s="315">
        <f t="shared" si="18"/>
        <v>6.8493150684931503E-2</v>
      </c>
      <c r="AA32" s="315">
        <f t="shared" si="19"/>
        <v>-0.18421052631578946</v>
      </c>
      <c r="AB32" s="315">
        <f t="shared" si="20"/>
        <v>-0.19692307692307692</v>
      </c>
      <c r="AC32" s="316">
        <f t="shared" si="21"/>
        <v>0.25362318840579712</v>
      </c>
    </row>
    <row r="33" spans="1:29" x14ac:dyDescent="0.25">
      <c r="A33" s="37" t="s">
        <v>191</v>
      </c>
      <c r="B33" s="174">
        <v>8</v>
      </c>
      <c r="C33" s="175">
        <v>0</v>
      </c>
      <c r="D33" s="176">
        <f t="shared" si="2"/>
        <v>8</v>
      </c>
      <c r="E33" s="217" t="s">
        <v>217</v>
      </c>
      <c r="F33" s="175">
        <v>0</v>
      </c>
      <c r="G33" s="176">
        <v>0</v>
      </c>
      <c r="H33" s="176">
        <v>1</v>
      </c>
      <c r="I33" s="176">
        <v>3</v>
      </c>
      <c r="J33" s="176">
        <v>2</v>
      </c>
      <c r="K33" s="238">
        <v>2</v>
      </c>
      <c r="L33" s="175">
        <v>0</v>
      </c>
      <c r="M33" s="176">
        <v>0</v>
      </c>
      <c r="N33" s="176">
        <v>0</v>
      </c>
      <c r="O33" s="176">
        <v>0</v>
      </c>
      <c r="P33" s="176">
        <v>0</v>
      </c>
      <c r="Q33" s="238">
        <v>0</v>
      </c>
      <c r="R33" s="175">
        <f t="shared" si="10"/>
        <v>0</v>
      </c>
      <c r="S33" s="176">
        <f t="shared" si="11"/>
        <v>0</v>
      </c>
      <c r="T33" s="176">
        <f t="shared" si="12"/>
        <v>1</v>
      </c>
      <c r="U33" s="176">
        <f t="shared" si="13"/>
        <v>3</v>
      </c>
      <c r="V33" s="176">
        <f t="shared" si="14"/>
        <v>2</v>
      </c>
      <c r="W33" s="238">
        <f t="shared" si="15"/>
        <v>2</v>
      </c>
      <c r="X33" s="354" t="s">
        <v>242</v>
      </c>
      <c r="Y33" s="355" t="s">
        <v>242</v>
      </c>
      <c r="Z33" s="355" t="s">
        <v>242</v>
      </c>
      <c r="AA33" s="355" t="s">
        <v>242</v>
      </c>
      <c r="AB33" s="355" t="s">
        <v>242</v>
      </c>
      <c r="AC33" s="356" t="s">
        <v>242</v>
      </c>
    </row>
    <row r="34" spans="1:29" x14ac:dyDescent="0.25">
      <c r="A34" s="192" t="s">
        <v>145</v>
      </c>
      <c r="B34" s="179">
        <f>B32-B33</f>
        <v>974</v>
      </c>
      <c r="C34" s="180">
        <f t="shared" ref="C34" si="95">C32-C33</f>
        <v>1088</v>
      </c>
      <c r="D34" s="181">
        <f t="shared" si="2"/>
        <v>-114</v>
      </c>
      <c r="E34" s="182">
        <f t="shared" si="3"/>
        <v>-0.10477941176470588</v>
      </c>
      <c r="F34" s="180">
        <v>137</v>
      </c>
      <c r="G34" s="181">
        <v>116</v>
      </c>
      <c r="H34" s="181">
        <v>77</v>
      </c>
      <c r="I34" s="181">
        <v>214</v>
      </c>
      <c r="J34" s="181">
        <v>259</v>
      </c>
      <c r="K34" s="239">
        <v>171</v>
      </c>
      <c r="L34" s="180">
        <v>137</v>
      </c>
      <c r="M34" s="181">
        <v>149</v>
      </c>
      <c r="N34" s="181">
        <v>73</v>
      </c>
      <c r="O34" s="181">
        <v>266</v>
      </c>
      <c r="P34" s="181">
        <v>325</v>
      </c>
      <c r="Q34" s="239">
        <v>138</v>
      </c>
      <c r="R34" s="180">
        <f t="shared" si="10"/>
        <v>0</v>
      </c>
      <c r="S34" s="181">
        <f t="shared" si="11"/>
        <v>-33</v>
      </c>
      <c r="T34" s="181">
        <f t="shared" si="12"/>
        <v>4</v>
      </c>
      <c r="U34" s="181">
        <f t="shared" si="13"/>
        <v>-52</v>
      </c>
      <c r="V34" s="181">
        <f t="shared" si="14"/>
        <v>-66</v>
      </c>
      <c r="W34" s="239">
        <f t="shared" si="15"/>
        <v>33</v>
      </c>
      <c r="X34" s="306">
        <f t="shared" si="16"/>
        <v>0</v>
      </c>
      <c r="Y34" s="307">
        <f t="shared" si="17"/>
        <v>-0.22147651006711411</v>
      </c>
      <c r="Z34" s="307">
        <f t="shared" si="18"/>
        <v>5.4794520547945202E-2</v>
      </c>
      <c r="AA34" s="307">
        <f t="shared" si="19"/>
        <v>-0.19548872180451127</v>
      </c>
      <c r="AB34" s="307">
        <f t="shared" si="20"/>
        <v>-0.20307692307692307</v>
      </c>
      <c r="AC34" s="308">
        <f t="shared" si="21"/>
        <v>0.2391304347826087</v>
      </c>
    </row>
    <row r="35" spans="1:29" x14ac:dyDescent="0.25">
      <c r="A35" s="183" t="s">
        <v>209</v>
      </c>
      <c r="B35" s="184">
        <v>2076</v>
      </c>
      <c r="C35" s="185">
        <v>2224</v>
      </c>
      <c r="D35" s="186">
        <f t="shared" si="2"/>
        <v>-148</v>
      </c>
      <c r="E35" s="187">
        <f t="shared" si="3"/>
        <v>-6.654676258992806E-2</v>
      </c>
      <c r="F35" s="94">
        <f>SUM(F36:F37)</f>
        <v>211</v>
      </c>
      <c r="G35" s="162">
        <f t="shared" ref="G35" si="96">SUM(G36:G37)</f>
        <v>242</v>
      </c>
      <c r="H35" s="162">
        <f t="shared" ref="H35" si="97">SUM(H36:H37)</f>
        <v>167</v>
      </c>
      <c r="I35" s="162">
        <f t="shared" ref="I35" si="98">SUM(I36:I37)</f>
        <v>392</v>
      </c>
      <c r="J35" s="162">
        <f t="shared" ref="J35" si="99">SUM(J36:J37)</f>
        <v>701</v>
      </c>
      <c r="K35" s="163">
        <f t="shared" ref="K35" si="100">SUM(K36:K37)</f>
        <v>363</v>
      </c>
      <c r="L35" s="94">
        <f>SUM(L36:L37)</f>
        <v>287</v>
      </c>
      <c r="M35" s="162">
        <f t="shared" ref="M35" si="101">SUM(M36:M37)</f>
        <v>271</v>
      </c>
      <c r="N35" s="162">
        <f t="shared" ref="N35" si="102">SUM(N36:N37)</f>
        <v>146</v>
      </c>
      <c r="O35" s="162">
        <f t="shared" ref="O35" si="103">SUM(O36:O37)</f>
        <v>513</v>
      </c>
      <c r="P35" s="162">
        <f t="shared" ref="P35" si="104">SUM(P36:P37)</f>
        <v>753</v>
      </c>
      <c r="Q35" s="163">
        <f t="shared" ref="Q35" si="105">SUM(Q36:Q37)</f>
        <v>254</v>
      </c>
      <c r="R35" s="185">
        <f t="shared" si="10"/>
        <v>-76</v>
      </c>
      <c r="S35" s="186">
        <f t="shared" si="11"/>
        <v>-29</v>
      </c>
      <c r="T35" s="186">
        <f t="shared" si="12"/>
        <v>21</v>
      </c>
      <c r="U35" s="186">
        <f t="shared" si="13"/>
        <v>-121</v>
      </c>
      <c r="V35" s="186">
        <f t="shared" si="14"/>
        <v>-52</v>
      </c>
      <c r="W35" s="240">
        <f t="shared" si="15"/>
        <v>109</v>
      </c>
      <c r="X35" s="309">
        <f t="shared" si="16"/>
        <v>-0.26480836236933797</v>
      </c>
      <c r="Y35" s="310">
        <f t="shared" si="17"/>
        <v>-0.1070110701107011</v>
      </c>
      <c r="Z35" s="310">
        <f t="shared" si="18"/>
        <v>0.14383561643835616</v>
      </c>
      <c r="AA35" s="310">
        <f t="shared" si="19"/>
        <v>-0.23586744639376217</v>
      </c>
      <c r="AB35" s="310">
        <f t="shared" si="20"/>
        <v>-6.9057104913678613E-2</v>
      </c>
      <c r="AC35" s="311">
        <f t="shared" si="21"/>
        <v>0.42913385826771655</v>
      </c>
    </row>
    <row r="36" spans="1:29" x14ac:dyDescent="0.25">
      <c r="A36" s="30" t="s">
        <v>210</v>
      </c>
      <c r="B36" s="188">
        <v>308</v>
      </c>
      <c r="C36" s="189">
        <v>371</v>
      </c>
      <c r="D36" s="190">
        <f t="shared" si="2"/>
        <v>-63</v>
      </c>
      <c r="E36" s="191">
        <f t="shared" si="3"/>
        <v>-0.16981132075471697</v>
      </c>
      <c r="F36" s="189">
        <v>37</v>
      </c>
      <c r="G36" s="190">
        <v>30</v>
      </c>
      <c r="H36" s="190">
        <v>26</v>
      </c>
      <c r="I36" s="190">
        <v>67</v>
      </c>
      <c r="J36" s="190">
        <v>91</v>
      </c>
      <c r="K36" s="209">
        <v>57</v>
      </c>
      <c r="L36" s="189">
        <v>40</v>
      </c>
      <c r="M36" s="190">
        <v>54</v>
      </c>
      <c r="N36" s="190">
        <v>36</v>
      </c>
      <c r="O36" s="190">
        <v>104</v>
      </c>
      <c r="P36" s="190">
        <v>98</v>
      </c>
      <c r="Q36" s="209">
        <v>39</v>
      </c>
      <c r="R36" s="189">
        <f t="shared" si="10"/>
        <v>-3</v>
      </c>
      <c r="S36" s="190">
        <f t="shared" si="11"/>
        <v>-24</v>
      </c>
      <c r="T36" s="190">
        <f t="shared" si="12"/>
        <v>-10</v>
      </c>
      <c r="U36" s="190">
        <f t="shared" si="13"/>
        <v>-37</v>
      </c>
      <c r="V36" s="190">
        <f t="shared" si="14"/>
        <v>-7</v>
      </c>
      <c r="W36" s="209">
        <f t="shared" si="15"/>
        <v>18</v>
      </c>
      <c r="X36" s="312">
        <f t="shared" si="16"/>
        <v>-7.4999999999999997E-2</v>
      </c>
      <c r="Y36" s="313">
        <f t="shared" si="17"/>
        <v>-0.44444444444444442</v>
      </c>
      <c r="Z36" s="313">
        <f t="shared" si="18"/>
        <v>-0.27777777777777779</v>
      </c>
      <c r="AA36" s="313">
        <f t="shared" si="19"/>
        <v>-0.35576923076923078</v>
      </c>
      <c r="AB36" s="313">
        <f t="shared" si="20"/>
        <v>-7.1428571428571425E-2</v>
      </c>
      <c r="AC36" s="208">
        <f t="shared" si="21"/>
        <v>0.46153846153846156</v>
      </c>
    </row>
    <row r="37" spans="1:29" x14ac:dyDescent="0.25">
      <c r="A37" s="192" t="s">
        <v>211</v>
      </c>
      <c r="B37" s="179">
        <f>B35-B36</f>
        <v>1768</v>
      </c>
      <c r="C37" s="180">
        <f t="shared" ref="C37" si="106">C35-C36</f>
        <v>1853</v>
      </c>
      <c r="D37" s="181">
        <f t="shared" si="2"/>
        <v>-85</v>
      </c>
      <c r="E37" s="182">
        <f t="shared" si="3"/>
        <v>-4.5871559633027525E-2</v>
      </c>
      <c r="F37" s="180">
        <v>174</v>
      </c>
      <c r="G37" s="181">
        <v>212</v>
      </c>
      <c r="H37" s="181">
        <v>141</v>
      </c>
      <c r="I37" s="181">
        <v>325</v>
      </c>
      <c r="J37" s="181">
        <v>610</v>
      </c>
      <c r="K37" s="239">
        <v>306</v>
      </c>
      <c r="L37" s="180">
        <v>247</v>
      </c>
      <c r="M37" s="181">
        <v>217</v>
      </c>
      <c r="N37" s="181">
        <v>110</v>
      </c>
      <c r="O37" s="181">
        <v>409</v>
      </c>
      <c r="P37" s="181">
        <v>655</v>
      </c>
      <c r="Q37" s="239">
        <v>215</v>
      </c>
      <c r="R37" s="180">
        <f t="shared" si="10"/>
        <v>-73</v>
      </c>
      <c r="S37" s="181">
        <f t="shared" si="11"/>
        <v>-5</v>
      </c>
      <c r="T37" s="181">
        <f t="shared" si="12"/>
        <v>31</v>
      </c>
      <c r="U37" s="181">
        <f t="shared" si="13"/>
        <v>-84</v>
      </c>
      <c r="V37" s="181">
        <f t="shared" si="14"/>
        <v>-45</v>
      </c>
      <c r="W37" s="239">
        <f t="shared" si="15"/>
        <v>91</v>
      </c>
      <c r="X37" s="306">
        <f t="shared" si="16"/>
        <v>-0.29554655870445345</v>
      </c>
      <c r="Y37" s="307">
        <f t="shared" si="17"/>
        <v>-2.3041474654377881E-2</v>
      </c>
      <c r="Z37" s="307">
        <f t="shared" si="18"/>
        <v>0.2818181818181818</v>
      </c>
      <c r="AA37" s="307">
        <f t="shared" si="19"/>
        <v>-0.20537897310513448</v>
      </c>
      <c r="AB37" s="307">
        <f t="shared" si="20"/>
        <v>-6.8702290076335881E-2</v>
      </c>
      <c r="AC37" s="308">
        <f t="shared" si="21"/>
        <v>0.42325581395348838</v>
      </c>
    </row>
    <row r="38" spans="1:29" x14ac:dyDescent="0.25">
      <c r="A38" s="7" t="s">
        <v>212</v>
      </c>
      <c r="B38" s="195">
        <v>1605</v>
      </c>
      <c r="C38" s="196">
        <v>1561</v>
      </c>
      <c r="D38" s="197">
        <f t="shared" si="2"/>
        <v>44</v>
      </c>
      <c r="E38" s="198">
        <f t="shared" si="3"/>
        <v>2.8187059577194105E-2</v>
      </c>
      <c r="F38" s="94">
        <f>SUM(F39:F40)</f>
        <v>182</v>
      </c>
      <c r="G38" s="162">
        <f t="shared" ref="G38" si="107">SUM(G39:G40)</f>
        <v>219</v>
      </c>
      <c r="H38" s="162">
        <f t="shared" ref="H38" si="108">SUM(H39:H40)</f>
        <v>166</v>
      </c>
      <c r="I38" s="162">
        <f t="shared" ref="I38" si="109">SUM(I39:I40)</f>
        <v>325</v>
      </c>
      <c r="J38" s="162">
        <f t="shared" ref="J38" si="110">SUM(J39:J40)</f>
        <v>456</v>
      </c>
      <c r="K38" s="163">
        <f t="shared" ref="K38" si="111">SUM(K39:K40)</f>
        <v>257</v>
      </c>
      <c r="L38" s="94">
        <f>SUM(L39:L40)</f>
        <v>223</v>
      </c>
      <c r="M38" s="162">
        <f t="shared" ref="M38" si="112">SUM(M39:M40)</f>
        <v>229</v>
      </c>
      <c r="N38" s="162">
        <f t="shared" ref="N38" si="113">SUM(N39:N40)</f>
        <v>101</v>
      </c>
      <c r="O38" s="162">
        <f t="shared" ref="O38" si="114">SUM(O39:O40)</f>
        <v>373</v>
      </c>
      <c r="P38" s="162">
        <f t="shared" ref="P38" si="115">SUM(P39:P40)</f>
        <v>432</v>
      </c>
      <c r="Q38" s="163">
        <f t="shared" ref="Q38" si="116">SUM(Q39:Q40)</f>
        <v>203</v>
      </c>
      <c r="R38" s="196">
        <f t="shared" si="10"/>
        <v>-41</v>
      </c>
      <c r="S38" s="197">
        <f t="shared" si="11"/>
        <v>-10</v>
      </c>
      <c r="T38" s="197">
        <f t="shared" si="12"/>
        <v>65</v>
      </c>
      <c r="U38" s="197">
        <f t="shared" si="13"/>
        <v>-48</v>
      </c>
      <c r="V38" s="197">
        <f t="shared" si="14"/>
        <v>24</v>
      </c>
      <c r="W38" s="241">
        <f t="shared" si="15"/>
        <v>54</v>
      </c>
      <c r="X38" s="314">
        <f t="shared" si="16"/>
        <v>-0.18385650224215247</v>
      </c>
      <c r="Y38" s="315">
        <f t="shared" si="17"/>
        <v>-4.3668122270742356E-2</v>
      </c>
      <c r="Z38" s="315">
        <f t="shared" si="18"/>
        <v>0.64356435643564358</v>
      </c>
      <c r="AA38" s="315">
        <f t="shared" si="19"/>
        <v>-0.12868632707774799</v>
      </c>
      <c r="AB38" s="315">
        <f t="shared" si="20"/>
        <v>5.5555555555555552E-2</v>
      </c>
      <c r="AC38" s="316">
        <f t="shared" si="21"/>
        <v>0.26600985221674878</v>
      </c>
    </row>
    <row r="39" spans="1:29" x14ac:dyDescent="0.25">
      <c r="A39" s="37" t="s">
        <v>191</v>
      </c>
      <c r="B39" s="174">
        <v>9</v>
      </c>
      <c r="C39" s="175">
        <v>1</v>
      </c>
      <c r="D39" s="176">
        <f t="shared" si="2"/>
        <v>8</v>
      </c>
      <c r="E39" s="177">
        <f t="shared" si="3"/>
        <v>8</v>
      </c>
      <c r="F39" s="175">
        <v>2</v>
      </c>
      <c r="G39" s="176">
        <v>2</v>
      </c>
      <c r="H39" s="176">
        <v>2</v>
      </c>
      <c r="I39" s="176">
        <v>1</v>
      </c>
      <c r="J39" s="176">
        <v>2</v>
      </c>
      <c r="K39" s="238">
        <v>0</v>
      </c>
      <c r="L39" s="175">
        <v>0</v>
      </c>
      <c r="M39" s="176">
        <v>0</v>
      </c>
      <c r="N39" s="176">
        <v>0</v>
      </c>
      <c r="O39" s="176">
        <v>0</v>
      </c>
      <c r="P39" s="176">
        <v>0</v>
      </c>
      <c r="Q39" s="238">
        <v>1</v>
      </c>
      <c r="R39" s="175">
        <f t="shared" si="10"/>
        <v>2</v>
      </c>
      <c r="S39" s="176">
        <f t="shared" si="11"/>
        <v>2</v>
      </c>
      <c r="T39" s="176">
        <f t="shared" si="12"/>
        <v>2</v>
      </c>
      <c r="U39" s="176">
        <f t="shared" si="13"/>
        <v>1</v>
      </c>
      <c r="V39" s="176">
        <f t="shared" si="14"/>
        <v>2</v>
      </c>
      <c r="W39" s="238">
        <f t="shared" si="15"/>
        <v>-1</v>
      </c>
      <c r="X39" s="354" t="s">
        <v>242</v>
      </c>
      <c r="Y39" s="355" t="s">
        <v>242</v>
      </c>
      <c r="Z39" s="355" t="s">
        <v>242</v>
      </c>
      <c r="AA39" s="355" t="s">
        <v>242</v>
      </c>
      <c r="AB39" s="355" t="s">
        <v>242</v>
      </c>
      <c r="AC39" s="356" t="s">
        <v>242</v>
      </c>
    </row>
    <row r="40" spans="1:29" x14ac:dyDescent="0.25">
      <c r="A40" s="192" t="s">
        <v>213</v>
      </c>
      <c r="B40" s="179">
        <f>B38-B39</f>
        <v>1596</v>
      </c>
      <c r="C40" s="180">
        <f t="shared" ref="C40" si="117">C38-C39</f>
        <v>1560</v>
      </c>
      <c r="D40" s="181">
        <f t="shared" si="2"/>
        <v>36</v>
      </c>
      <c r="E40" s="182">
        <f t="shared" si="3"/>
        <v>2.3076923076923078E-2</v>
      </c>
      <c r="F40" s="180">
        <v>180</v>
      </c>
      <c r="G40" s="181">
        <v>217</v>
      </c>
      <c r="H40" s="181">
        <v>164</v>
      </c>
      <c r="I40" s="181">
        <v>324</v>
      </c>
      <c r="J40" s="181">
        <v>454</v>
      </c>
      <c r="K40" s="239">
        <v>257</v>
      </c>
      <c r="L40" s="180">
        <v>223</v>
      </c>
      <c r="M40" s="181">
        <v>229</v>
      </c>
      <c r="N40" s="181">
        <v>101</v>
      </c>
      <c r="O40" s="181">
        <v>373</v>
      </c>
      <c r="P40" s="181">
        <v>432</v>
      </c>
      <c r="Q40" s="239">
        <v>202</v>
      </c>
      <c r="R40" s="180">
        <f t="shared" si="10"/>
        <v>-43</v>
      </c>
      <c r="S40" s="181">
        <f t="shared" si="11"/>
        <v>-12</v>
      </c>
      <c r="T40" s="181">
        <f t="shared" si="12"/>
        <v>63</v>
      </c>
      <c r="U40" s="181">
        <f t="shared" si="13"/>
        <v>-49</v>
      </c>
      <c r="V40" s="181">
        <f t="shared" si="14"/>
        <v>22</v>
      </c>
      <c r="W40" s="239">
        <f t="shared" si="15"/>
        <v>55</v>
      </c>
      <c r="X40" s="306">
        <f t="shared" si="16"/>
        <v>-0.19282511210762332</v>
      </c>
      <c r="Y40" s="307">
        <f t="shared" si="17"/>
        <v>-5.2401746724890827E-2</v>
      </c>
      <c r="Z40" s="307">
        <f t="shared" si="18"/>
        <v>0.62376237623762376</v>
      </c>
      <c r="AA40" s="307">
        <f t="shared" si="19"/>
        <v>-0.13136729222520108</v>
      </c>
      <c r="AB40" s="307">
        <f t="shared" si="20"/>
        <v>5.0925925925925923E-2</v>
      </c>
      <c r="AC40" s="308">
        <f t="shared" si="21"/>
        <v>0.2722772277227723</v>
      </c>
    </row>
    <row r="41" spans="1:29" x14ac:dyDescent="0.25">
      <c r="A41" s="7" t="s">
        <v>52</v>
      </c>
      <c r="B41" s="195">
        <v>2083</v>
      </c>
      <c r="C41" s="196">
        <v>2077</v>
      </c>
      <c r="D41" s="197">
        <f t="shared" si="2"/>
        <v>6</v>
      </c>
      <c r="E41" s="198">
        <f t="shared" si="3"/>
        <v>2.8887818969667791E-3</v>
      </c>
      <c r="F41" s="94">
        <f>SUM(F42:F43)</f>
        <v>267</v>
      </c>
      <c r="G41" s="162">
        <f t="shared" ref="G41" si="118">SUM(G42:G43)</f>
        <v>285</v>
      </c>
      <c r="H41" s="162">
        <f t="shared" ref="H41" si="119">SUM(H42:H43)</f>
        <v>166</v>
      </c>
      <c r="I41" s="162">
        <f t="shared" ref="I41" si="120">SUM(I42:I43)</f>
        <v>491</v>
      </c>
      <c r="J41" s="162">
        <f t="shared" ref="J41" si="121">SUM(J42:J43)</f>
        <v>567</v>
      </c>
      <c r="K41" s="163">
        <f t="shared" ref="K41" si="122">SUM(K42:K43)</f>
        <v>307</v>
      </c>
      <c r="L41" s="94">
        <f>SUM(L42:L43)</f>
        <v>330</v>
      </c>
      <c r="M41" s="162">
        <f t="shared" ref="M41" si="123">SUM(M42:M43)</f>
        <v>275</v>
      </c>
      <c r="N41" s="162">
        <f t="shared" ref="N41" si="124">SUM(N42:N43)</f>
        <v>154</v>
      </c>
      <c r="O41" s="162">
        <f t="shared" ref="O41" si="125">SUM(O42:O43)</f>
        <v>493</v>
      </c>
      <c r="P41" s="162">
        <f t="shared" ref="P41" si="126">SUM(P42:P43)</f>
        <v>592</v>
      </c>
      <c r="Q41" s="163">
        <f t="shared" ref="Q41" si="127">SUM(Q42:Q43)</f>
        <v>233</v>
      </c>
      <c r="R41" s="196">
        <f t="shared" si="10"/>
        <v>-63</v>
      </c>
      <c r="S41" s="197">
        <f t="shared" si="11"/>
        <v>10</v>
      </c>
      <c r="T41" s="197">
        <f t="shared" si="12"/>
        <v>12</v>
      </c>
      <c r="U41" s="197">
        <f t="shared" si="13"/>
        <v>-2</v>
      </c>
      <c r="V41" s="197">
        <f t="shared" si="14"/>
        <v>-25</v>
      </c>
      <c r="W41" s="241">
        <f t="shared" si="15"/>
        <v>74</v>
      </c>
      <c r="X41" s="314">
        <f t="shared" si="16"/>
        <v>-0.19090909090909092</v>
      </c>
      <c r="Y41" s="315">
        <f t="shared" si="17"/>
        <v>3.6363636363636362E-2</v>
      </c>
      <c r="Z41" s="315">
        <f t="shared" si="18"/>
        <v>7.792207792207792E-2</v>
      </c>
      <c r="AA41" s="315">
        <f t="shared" si="19"/>
        <v>-4.0567951318458417E-3</v>
      </c>
      <c r="AB41" s="315">
        <f t="shared" si="20"/>
        <v>-4.2229729729729729E-2</v>
      </c>
      <c r="AC41" s="316">
        <f t="shared" si="21"/>
        <v>0.31759656652360513</v>
      </c>
    </row>
    <row r="42" spans="1:29" x14ac:dyDescent="0.25">
      <c r="A42" s="30" t="s">
        <v>214</v>
      </c>
      <c r="B42" s="188">
        <v>164</v>
      </c>
      <c r="C42" s="189">
        <v>179</v>
      </c>
      <c r="D42" s="190">
        <f t="shared" si="2"/>
        <v>-15</v>
      </c>
      <c r="E42" s="191">
        <f t="shared" si="3"/>
        <v>-8.3798882681564241E-2</v>
      </c>
      <c r="F42" s="189">
        <v>17</v>
      </c>
      <c r="G42" s="190">
        <v>28</v>
      </c>
      <c r="H42" s="190">
        <v>13</v>
      </c>
      <c r="I42" s="190">
        <v>44</v>
      </c>
      <c r="J42" s="190">
        <v>39</v>
      </c>
      <c r="K42" s="209">
        <v>23</v>
      </c>
      <c r="L42" s="189">
        <v>30</v>
      </c>
      <c r="M42" s="190">
        <v>24</v>
      </c>
      <c r="N42" s="190">
        <v>17</v>
      </c>
      <c r="O42" s="190">
        <v>50</v>
      </c>
      <c r="P42" s="190">
        <v>35</v>
      </c>
      <c r="Q42" s="209">
        <v>23</v>
      </c>
      <c r="R42" s="189">
        <f t="shared" si="10"/>
        <v>-13</v>
      </c>
      <c r="S42" s="190">
        <f t="shared" si="11"/>
        <v>4</v>
      </c>
      <c r="T42" s="190">
        <f t="shared" si="12"/>
        <v>-4</v>
      </c>
      <c r="U42" s="190">
        <f t="shared" si="13"/>
        <v>-6</v>
      </c>
      <c r="V42" s="190">
        <f t="shared" si="14"/>
        <v>4</v>
      </c>
      <c r="W42" s="209">
        <f t="shared" si="15"/>
        <v>0</v>
      </c>
      <c r="X42" s="312">
        <f t="shared" si="16"/>
        <v>-0.43333333333333335</v>
      </c>
      <c r="Y42" s="313">
        <f t="shared" si="17"/>
        <v>0.16666666666666666</v>
      </c>
      <c r="Z42" s="313">
        <f t="shared" si="18"/>
        <v>-0.23529411764705882</v>
      </c>
      <c r="AA42" s="313">
        <f t="shared" si="19"/>
        <v>-0.12</v>
      </c>
      <c r="AB42" s="313">
        <f t="shared" si="20"/>
        <v>0.11428571428571428</v>
      </c>
      <c r="AC42" s="208">
        <f t="shared" si="21"/>
        <v>0</v>
      </c>
    </row>
    <row r="43" spans="1:29" x14ac:dyDescent="0.25">
      <c r="A43" s="192" t="s">
        <v>215</v>
      </c>
      <c r="B43" s="179">
        <f>B41-B42</f>
        <v>1919</v>
      </c>
      <c r="C43" s="180">
        <f t="shared" ref="C43" si="128">C41-C42</f>
        <v>1898</v>
      </c>
      <c r="D43" s="181">
        <f t="shared" si="2"/>
        <v>21</v>
      </c>
      <c r="E43" s="182">
        <f t="shared" si="3"/>
        <v>1.1064278187565859E-2</v>
      </c>
      <c r="F43" s="180">
        <v>250</v>
      </c>
      <c r="G43" s="181">
        <v>257</v>
      </c>
      <c r="H43" s="181">
        <v>153</v>
      </c>
      <c r="I43" s="181">
        <v>447</v>
      </c>
      <c r="J43" s="181">
        <v>528</v>
      </c>
      <c r="K43" s="239">
        <v>284</v>
      </c>
      <c r="L43" s="180">
        <v>300</v>
      </c>
      <c r="M43" s="181">
        <v>251</v>
      </c>
      <c r="N43" s="181">
        <v>137</v>
      </c>
      <c r="O43" s="181">
        <v>443</v>
      </c>
      <c r="P43" s="181">
        <v>557</v>
      </c>
      <c r="Q43" s="239">
        <v>210</v>
      </c>
      <c r="R43" s="180">
        <f t="shared" si="10"/>
        <v>-50</v>
      </c>
      <c r="S43" s="181">
        <f t="shared" si="11"/>
        <v>6</v>
      </c>
      <c r="T43" s="181">
        <f t="shared" si="12"/>
        <v>16</v>
      </c>
      <c r="U43" s="181">
        <f t="shared" si="13"/>
        <v>4</v>
      </c>
      <c r="V43" s="181">
        <f t="shared" si="14"/>
        <v>-29</v>
      </c>
      <c r="W43" s="239">
        <f t="shared" si="15"/>
        <v>74</v>
      </c>
      <c r="X43" s="306">
        <f t="shared" si="16"/>
        <v>-0.16666666666666666</v>
      </c>
      <c r="Y43" s="307">
        <f t="shared" si="17"/>
        <v>2.3904382470119521E-2</v>
      </c>
      <c r="Z43" s="307">
        <f t="shared" si="18"/>
        <v>0.11678832116788321</v>
      </c>
      <c r="AA43" s="307">
        <f t="shared" si="19"/>
        <v>9.0293453724604959E-3</v>
      </c>
      <c r="AB43" s="307">
        <f t="shared" si="20"/>
        <v>-5.2064631956912029E-2</v>
      </c>
      <c r="AC43" s="308">
        <f t="shared" si="21"/>
        <v>0.35238095238095241</v>
      </c>
    </row>
    <row r="44" spans="1:29" x14ac:dyDescent="0.25">
      <c r="A44" s="183" t="s">
        <v>56</v>
      </c>
      <c r="B44" s="184">
        <v>1899</v>
      </c>
      <c r="C44" s="185">
        <v>2010</v>
      </c>
      <c r="D44" s="186">
        <f t="shared" si="2"/>
        <v>-111</v>
      </c>
      <c r="E44" s="187">
        <f t="shared" si="3"/>
        <v>-5.5223880597014927E-2</v>
      </c>
      <c r="F44" s="94">
        <f>SUM(F45:F46)</f>
        <v>224</v>
      </c>
      <c r="G44" s="162">
        <f t="shared" ref="G44" si="129">SUM(G45:G46)</f>
        <v>246</v>
      </c>
      <c r="H44" s="162">
        <f t="shared" ref="H44" si="130">SUM(H45:H46)</f>
        <v>117</v>
      </c>
      <c r="I44" s="162">
        <f t="shared" ref="I44" si="131">SUM(I45:I46)</f>
        <v>409</v>
      </c>
      <c r="J44" s="162">
        <f t="shared" ref="J44" si="132">SUM(J45:J46)</f>
        <v>602</v>
      </c>
      <c r="K44" s="163">
        <f t="shared" ref="K44" si="133">SUM(K45:K46)</f>
        <v>301</v>
      </c>
      <c r="L44" s="94">
        <f>SUM(L45:L46)</f>
        <v>259</v>
      </c>
      <c r="M44" s="162">
        <f t="shared" ref="M44" si="134">SUM(M45:M46)</f>
        <v>275</v>
      </c>
      <c r="N44" s="162">
        <f t="shared" ref="N44" si="135">SUM(N45:N46)</f>
        <v>154</v>
      </c>
      <c r="O44" s="162">
        <f t="shared" ref="O44" si="136">SUM(O45:O46)</f>
        <v>493</v>
      </c>
      <c r="P44" s="162">
        <f t="shared" ref="P44" si="137">SUM(P45:P46)</f>
        <v>612</v>
      </c>
      <c r="Q44" s="163">
        <f t="shared" ref="Q44" si="138">SUM(Q45:Q46)</f>
        <v>217</v>
      </c>
      <c r="R44" s="185">
        <f t="shared" si="10"/>
        <v>-35</v>
      </c>
      <c r="S44" s="186">
        <f t="shared" si="11"/>
        <v>-29</v>
      </c>
      <c r="T44" s="186">
        <f t="shared" si="12"/>
        <v>-37</v>
      </c>
      <c r="U44" s="186">
        <f t="shared" si="13"/>
        <v>-84</v>
      </c>
      <c r="V44" s="186">
        <f t="shared" si="14"/>
        <v>-10</v>
      </c>
      <c r="W44" s="240">
        <f t="shared" si="15"/>
        <v>84</v>
      </c>
      <c r="X44" s="309">
        <f t="shared" si="16"/>
        <v>-0.13513513513513514</v>
      </c>
      <c r="Y44" s="310">
        <f t="shared" si="17"/>
        <v>-0.10545454545454545</v>
      </c>
      <c r="Z44" s="310">
        <f t="shared" si="18"/>
        <v>-0.24025974025974026</v>
      </c>
      <c r="AA44" s="310">
        <f t="shared" si="19"/>
        <v>-0.17038539553752535</v>
      </c>
      <c r="AB44" s="310">
        <f t="shared" si="20"/>
        <v>-1.6339869281045753E-2</v>
      </c>
      <c r="AC44" s="311">
        <f t="shared" si="21"/>
        <v>0.38709677419354838</v>
      </c>
    </row>
    <row r="45" spans="1:29" x14ac:dyDescent="0.25">
      <c r="A45" s="30" t="s">
        <v>216</v>
      </c>
      <c r="B45" s="188">
        <v>162</v>
      </c>
      <c r="C45" s="189">
        <v>141</v>
      </c>
      <c r="D45" s="190">
        <f t="shared" si="2"/>
        <v>21</v>
      </c>
      <c r="E45" s="191">
        <f t="shared" si="3"/>
        <v>0.14893617021276595</v>
      </c>
      <c r="F45" s="189">
        <v>16</v>
      </c>
      <c r="G45" s="190">
        <v>23</v>
      </c>
      <c r="H45" s="190">
        <v>11</v>
      </c>
      <c r="I45" s="190">
        <v>32</v>
      </c>
      <c r="J45" s="190">
        <v>48</v>
      </c>
      <c r="K45" s="209">
        <v>32</v>
      </c>
      <c r="L45" s="189">
        <v>20</v>
      </c>
      <c r="M45" s="190">
        <v>11</v>
      </c>
      <c r="N45" s="190">
        <v>8</v>
      </c>
      <c r="O45" s="190">
        <v>32</v>
      </c>
      <c r="P45" s="190">
        <v>54</v>
      </c>
      <c r="Q45" s="209">
        <v>16</v>
      </c>
      <c r="R45" s="189">
        <f t="shared" si="10"/>
        <v>-4</v>
      </c>
      <c r="S45" s="190">
        <f t="shared" si="11"/>
        <v>12</v>
      </c>
      <c r="T45" s="190">
        <f t="shared" si="12"/>
        <v>3</v>
      </c>
      <c r="U45" s="190">
        <f t="shared" si="13"/>
        <v>0</v>
      </c>
      <c r="V45" s="190">
        <f t="shared" si="14"/>
        <v>-6</v>
      </c>
      <c r="W45" s="209">
        <f t="shared" si="15"/>
        <v>16</v>
      </c>
      <c r="X45" s="312">
        <f t="shared" si="16"/>
        <v>-0.2</v>
      </c>
      <c r="Y45" s="313">
        <f t="shared" si="17"/>
        <v>1.0909090909090908</v>
      </c>
      <c r="Z45" s="313">
        <f t="shared" si="18"/>
        <v>0.375</v>
      </c>
      <c r="AA45" s="313">
        <f t="shared" si="19"/>
        <v>0</v>
      </c>
      <c r="AB45" s="313">
        <f t="shared" si="20"/>
        <v>-0.1111111111111111</v>
      </c>
      <c r="AC45" s="208">
        <f t="shared" si="21"/>
        <v>1</v>
      </c>
    </row>
    <row r="46" spans="1:29" ht="15.75" thickBot="1" x14ac:dyDescent="0.3">
      <c r="A46" s="212" t="s">
        <v>147</v>
      </c>
      <c r="B46" s="213">
        <f>B44-B45</f>
        <v>1737</v>
      </c>
      <c r="C46" s="214">
        <f t="shared" ref="C46:E46" si="139">C44-C45</f>
        <v>1869</v>
      </c>
      <c r="D46" s="215">
        <f t="shared" si="139"/>
        <v>-132</v>
      </c>
      <c r="E46" s="216">
        <f t="shared" si="139"/>
        <v>-0.20416005080978089</v>
      </c>
      <c r="F46" s="214">
        <v>208</v>
      </c>
      <c r="G46" s="215">
        <v>223</v>
      </c>
      <c r="H46" s="215">
        <v>106</v>
      </c>
      <c r="I46" s="215">
        <v>377</v>
      </c>
      <c r="J46" s="215">
        <v>554</v>
      </c>
      <c r="K46" s="245">
        <v>269</v>
      </c>
      <c r="L46" s="214">
        <v>239</v>
      </c>
      <c r="M46" s="215">
        <v>264</v>
      </c>
      <c r="N46" s="215">
        <v>146</v>
      </c>
      <c r="O46" s="215">
        <v>461</v>
      </c>
      <c r="P46" s="215">
        <v>558</v>
      </c>
      <c r="Q46" s="245">
        <v>201</v>
      </c>
      <c r="R46" s="214">
        <f t="shared" si="10"/>
        <v>-31</v>
      </c>
      <c r="S46" s="215">
        <f t="shared" si="11"/>
        <v>-41</v>
      </c>
      <c r="T46" s="215">
        <f t="shared" si="12"/>
        <v>-40</v>
      </c>
      <c r="U46" s="215">
        <f t="shared" si="13"/>
        <v>-84</v>
      </c>
      <c r="V46" s="215">
        <f t="shared" si="14"/>
        <v>-4</v>
      </c>
      <c r="W46" s="245">
        <f t="shared" si="15"/>
        <v>68</v>
      </c>
      <c r="X46" s="325">
        <f t="shared" si="16"/>
        <v>-0.1297071129707113</v>
      </c>
      <c r="Y46" s="326">
        <f t="shared" si="17"/>
        <v>-0.1553030303030303</v>
      </c>
      <c r="Z46" s="326">
        <f t="shared" si="18"/>
        <v>-0.27397260273972601</v>
      </c>
      <c r="AA46" s="326">
        <f t="shared" si="19"/>
        <v>-0.1822125813449024</v>
      </c>
      <c r="AB46" s="326">
        <f t="shared" si="20"/>
        <v>-7.1684587813620072E-3</v>
      </c>
      <c r="AC46" s="327">
        <f t="shared" si="21"/>
        <v>0.3383084577114428</v>
      </c>
    </row>
  </sheetData>
  <mergeCells count="29">
    <mergeCell ref="M4:M5"/>
    <mergeCell ref="N4:N5"/>
    <mergeCell ref="A4:A5"/>
    <mergeCell ref="B4:B5"/>
    <mergeCell ref="C4:C5"/>
    <mergeCell ref="D4:D5"/>
    <mergeCell ref="E4:E5"/>
    <mergeCell ref="F4:F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4" fitToHeight="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view="pageBreakPreview" zoomScale="60" zoomScaleNormal="100" workbookViewId="0">
      <pane xSplit="1" topLeftCell="B1" activePane="topRight" state="frozen"/>
      <selection pane="topRight" activeCell="U53" sqref="U53"/>
    </sheetView>
  </sheetViews>
  <sheetFormatPr defaultRowHeight="15" x14ac:dyDescent="0.25"/>
  <cols>
    <col min="1" max="1" width="35.7109375" customWidth="1"/>
    <col min="2" max="3" width="15.7109375" customWidth="1"/>
    <col min="4" max="4" width="13.7109375" customWidth="1"/>
    <col min="5" max="29" width="10.7109375" customWidth="1"/>
  </cols>
  <sheetData>
    <row r="1" spans="1:29" x14ac:dyDescent="0.25">
      <c r="A1" s="1" t="s">
        <v>173</v>
      </c>
      <c r="B1" s="1"/>
    </row>
    <row r="2" spans="1:29" x14ac:dyDescent="0.25">
      <c r="A2" s="2" t="s">
        <v>1</v>
      </c>
      <c r="B2" s="2"/>
    </row>
    <row r="3" spans="1:29" ht="15.75" thickBot="1" x14ac:dyDescent="0.3"/>
    <row r="4" spans="1:29" ht="15" customHeight="1" x14ac:dyDescent="0.25">
      <c r="A4" s="363" t="s">
        <v>2</v>
      </c>
      <c r="B4" s="371" t="s">
        <v>182</v>
      </c>
      <c r="C4" s="379" t="s">
        <v>3</v>
      </c>
      <c r="D4" s="367" t="s">
        <v>5</v>
      </c>
      <c r="E4" s="369" t="s">
        <v>4</v>
      </c>
      <c r="F4" s="361" t="s">
        <v>218</v>
      </c>
      <c r="G4" s="357" t="s">
        <v>219</v>
      </c>
      <c r="H4" s="357" t="s">
        <v>220</v>
      </c>
      <c r="I4" s="357" t="s">
        <v>221</v>
      </c>
      <c r="J4" s="357" t="s">
        <v>222</v>
      </c>
      <c r="K4" s="359" t="s">
        <v>223</v>
      </c>
      <c r="L4" s="373" t="s">
        <v>224</v>
      </c>
      <c r="M4" s="357" t="s">
        <v>225</v>
      </c>
      <c r="N4" s="357" t="s">
        <v>226</v>
      </c>
      <c r="O4" s="357" t="s">
        <v>227</v>
      </c>
      <c r="P4" s="357" t="s">
        <v>228</v>
      </c>
      <c r="Q4" s="359" t="s">
        <v>229</v>
      </c>
      <c r="R4" s="361" t="s">
        <v>230</v>
      </c>
      <c r="S4" s="357" t="s">
        <v>231</v>
      </c>
      <c r="T4" s="357" t="s">
        <v>232</v>
      </c>
      <c r="U4" s="357" t="s">
        <v>233</v>
      </c>
      <c r="V4" s="357" t="s">
        <v>234</v>
      </c>
      <c r="W4" s="359" t="s">
        <v>235</v>
      </c>
      <c r="X4" s="361" t="s">
        <v>236</v>
      </c>
      <c r="Y4" s="357" t="s">
        <v>237</v>
      </c>
      <c r="Z4" s="357" t="s">
        <v>238</v>
      </c>
      <c r="AA4" s="357" t="s">
        <v>239</v>
      </c>
      <c r="AB4" s="357" t="s">
        <v>240</v>
      </c>
      <c r="AC4" s="359" t="s">
        <v>241</v>
      </c>
    </row>
    <row r="5" spans="1:29" ht="15.75" thickBot="1" x14ac:dyDescent="0.3">
      <c r="A5" s="364"/>
      <c r="B5" s="372"/>
      <c r="C5" s="380"/>
      <c r="D5" s="368"/>
      <c r="E5" s="370"/>
      <c r="F5" s="362"/>
      <c r="G5" s="358"/>
      <c r="H5" s="358"/>
      <c r="I5" s="358"/>
      <c r="J5" s="358"/>
      <c r="K5" s="360"/>
      <c r="L5" s="374"/>
      <c r="M5" s="358"/>
      <c r="N5" s="358"/>
      <c r="O5" s="358"/>
      <c r="P5" s="358"/>
      <c r="Q5" s="360"/>
      <c r="R5" s="362"/>
      <c r="S5" s="358"/>
      <c r="T5" s="358"/>
      <c r="U5" s="358"/>
      <c r="V5" s="358"/>
      <c r="W5" s="360"/>
      <c r="X5" s="362"/>
      <c r="Y5" s="358"/>
      <c r="Z5" s="358"/>
      <c r="AA5" s="358"/>
      <c r="AB5" s="358"/>
      <c r="AC5" s="360"/>
    </row>
    <row r="6" spans="1:29" x14ac:dyDescent="0.25">
      <c r="A6" s="65" t="s">
        <v>175</v>
      </c>
      <c r="B6" s="102">
        <v>19062</v>
      </c>
      <c r="C6" s="83">
        <v>17409</v>
      </c>
      <c r="D6" s="66">
        <f>B6-C6</f>
        <v>1653</v>
      </c>
      <c r="E6" s="67">
        <f>D6/C6</f>
        <v>9.4950887471997245E-2</v>
      </c>
      <c r="F6" s="246">
        <f>'Montgomery County'!F34+'Warren County'!F7</f>
        <v>2695</v>
      </c>
      <c r="G6" s="169">
        <f>'Montgomery County'!G34+'Warren County'!G7</f>
        <v>2534</v>
      </c>
      <c r="H6" s="169">
        <f>'Montgomery County'!H34+'Warren County'!H7</f>
        <v>1349</v>
      </c>
      <c r="I6" s="169">
        <f>'Montgomery County'!I34+'Warren County'!I7</f>
        <v>4476</v>
      </c>
      <c r="J6" s="169">
        <f>'Montgomery County'!J34+'Warren County'!J7</f>
        <v>5167</v>
      </c>
      <c r="K6" s="248">
        <f>'Montgomery County'!K34+'Warren County'!K7</f>
        <v>2841</v>
      </c>
      <c r="L6" s="246">
        <f>'Montgomery County'!L34+'Warren County'!L7</f>
        <v>3110</v>
      </c>
      <c r="M6" s="169">
        <f>'Montgomery County'!M34+'Warren County'!M7</f>
        <v>2490</v>
      </c>
      <c r="N6" s="169">
        <f>'Montgomery County'!N34+'Warren County'!N7</f>
        <v>880</v>
      </c>
      <c r="O6" s="169">
        <f>'Montgomery County'!O34+'Warren County'!O7</f>
        <v>4952</v>
      </c>
      <c r="P6" s="169">
        <f>'Montgomery County'!P34+'Warren County'!P7</f>
        <v>4350</v>
      </c>
      <c r="Q6" s="248">
        <f>'Montgomery County'!Q34+'Warren County'!Q7</f>
        <v>1627</v>
      </c>
      <c r="R6" s="246">
        <f>F6-L6</f>
        <v>-415</v>
      </c>
      <c r="S6" s="169">
        <f t="shared" ref="S6:W6" si="0">G6-M6</f>
        <v>44</v>
      </c>
      <c r="T6" s="169">
        <f t="shared" si="0"/>
        <v>469</v>
      </c>
      <c r="U6" s="169">
        <f t="shared" si="0"/>
        <v>-476</v>
      </c>
      <c r="V6" s="169">
        <f t="shared" si="0"/>
        <v>817</v>
      </c>
      <c r="W6" s="248">
        <f t="shared" si="0"/>
        <v>1214</v>
      </c>
      <c r="X6" s="328">
        <f>R6/L6</f>
        <v>-0.13344051446945338</v>
      </c>
      <c r="Y6" s="329">
        <f t="shared" ref="Y6:AC6" si="1">S6/M6</f>
        <v>1.7670682730923693E-2</v>
      </c>
      <c r="Z6" s="329">
        <f t="shared" si="1"/>
        <v>0.53295454545454546</v>
      </c>
      <c r="AA6" s="329">
        <f t="shared" si="1"/>
        <v>-9.6122778675282711E-2</v>
      </c>
      <c r="AB6" s="329">
        <f t="shared" si="1"/>
        <v>0.18781609195402299</v>
      </c>
      <c r="AC6" s="330">
        <f t="shared" si="1"/>
        <v>0.74615857406269204</v>
      </c>
    </row>
    <row r="7" spans="1:29" x14ac:dyDescent="0.25">
      <c r="A7" s="72" t="s">
        <v>174</v>
      </c>
      <c r="B7" s="103">
        <v>17871</v>
      </c>
      <c r="C7" s="82">
        <v>16191</v>
      </c>
      <c r="D7" s="53">
        <f t="shared" ref="D7:D13" si="2">B7-C7</f>
        <v>1680</v>
      </c>
      <c r="E7" s="27">
        <f t="shared" ref="E7:E13" si="3">D7/C7</f>
        <v>0.10376134889753567</v>
      </c>
      <c r="F7" s="219">
        <v>2452</v>
      </c>
      <c r="G7" s="133">
        <v>2379</v>
      </c>
      <c r="H7" s="133">
        <v>1283</v>
      </c>
      <c r="I7" s="133">
        <v>4041</v>
      </c>
      <c r="J7" s="133">
        <v>4927</v>
      </c>
      <c r="K7" s="157">
        <v>2789</v>
      </c>
      <c r="L7" s="219">
        <v>2762</v>
      </c>
      <c r="M7" s="133">
        <v>2362</v>
      </c>
      <c r="N7" s="133">
        <v>831</v>
      </c>
      <c r="O7" s="133">
        <v>4400</v>
      </c>
      <c r="P7" s="133">
        <v>4235</v>
      </c>
      <c r="Q7" s="157">
        <v>1601</v>
      </c>
      <c r="R7" s="219">
        <f t="shared" ref="R7:R13" si="4">F7-L7</f>
        <v>-310</v>
      </c>
      <c r="S7" s="133">
        <f t="shared" ref="S7:S13" si="5">G7-M7</f>
        <v>17</v>
      </c>
      <c r="T7" s="133">
        <f t="shared" ref="T7:T13" si="6">H7-N7</f>
        <v>452</v>
      </c>
      <c r="U7" s="133">
        <f t="shared" ref="U7:U13" si="7">I7-O7</f>
        <v>-359</v>
      </c>
      <c r="V7" s="133">
        <f t="shared" ref="V7:V13" si="8">J7-P7</f>
        <v>692</v>
      </c>
      <c r="W7" s="157">
        <f t="shared" ref="W7:W13" si="9">K7-Q7</f>
        <v>1188</v>
      </c>
      <c r="X7" s="260">
        <f t="shared" ref="X7:X13" si="10">R7/L7</f>
        <v>-0.11223750905141203</v>
      </c>
      <c r="Y7" s="288">
        <f t="shared" ref="Y7:Y13" si="11">S7/M7</f>
        <v>7.1972904318374255E-3</v>
      </c>
      <c r="Z7" s="288">
        <f t="shared" ref="Z7:Z13" si="12">T7/N7</f>
        <v>0.54392298435619735</v>
      </c>
      <c r="AA7" s="288">
        <f t="shared" ref="AA7:AA13" si="13">U7/O7</f>
        <v>-8.1590909090909089E-2</v>
      </c>
      <c r="AB7" s="288">
        <f t="shared" ref="AB7:AB13" si="14">V7/P7</f>
        <v>0.16340023612750884</v>
      </c>
      <c r="AC7" s="289">
        <f t="shared" ref="AC7:AC13" si="15">W7/Q7</f>
        <v>0.74203622735790131</v>
      </c>
    </row>
    <row r="8" spans="1:29" x14ac:dyDescent="0.25">
      <c r="A8" s="73" t="s">
        <v>22</v>
      </c>
      <c r="B8" s="104">
        <v>31676</v>
      </c>
      <c r="C8" s="81">
        <v>30312</v>
      </c>
      <c r="D8" s="51">
        <f t="shared" si="2"/>
        <v>1364</v>
      </c>
      <c r="E8" s="25">
        <f t="shared" si="3"/>
        <v>4.4998680390604381E-2</v>
      </c>
      <c r="F8" s="94">
        <f>SUM(F9:F13)</f>
        <v>3788</v>
      </c>
      <c r="G8" s="155">
        <f t="shared" ref="G8:K8" si="16">SUM(G9:G13)</f>
        <v>3256</v>
      </c>
      <c r="H8" s="155">
        <f t="shared" si="16"/>
        <v>2642</v>
      </c>
      <c r="I8" s="155">
        <f t="shared" si="16"/>
        <v>7414</v>
      </c>
      <c r="J8" s="155">
        <f t="shared" si="16"/>
        <v>8655</v>
      </c>
      <c r="K8" s="249">
        <f t="shared" si="16"/>
        <v>5921</v>
      </c>
      <c r="L8" s="94">
        <f>SUM(L9:L13)</f>
        <v>4092</v>
      </c>
      <c r="M8" s="155">
        <f t="shared" ref="M8" si="17">SUM(M9:M13)</f>
        <v>3330</v>
      </c>
      <c r="N8" s="155">
        <f t="shared" ref="N8" si="18">SUM(N9:N13)</f>
        <v>2375</v>
      </c>
      <c r="O8" s="155">
        <f t="shared" ref="O8" si="19">SUM(O9:O13)</f>
        <v>7833</v>
      </c>
      <c r="P8" s="155">
        <f t="shared" ref="P8" si="20">SUM(P9:P13)</f>
        <v>8380</v>
      </c>
      <c r="Q8" s="249">
        <f t="shared" ref="Q8" si="21">SUM(Q9:Q13)</f>
        <v>4302</v>
      </c>
      <c r="R8" s="94">
        <f t="shared" si="4"/>
        <v>-304</v>
      </c>
      <c r="S8" s="155">
        <f t="shared" si="5"/>
        <v>-74</v>
      </c>
      <c r="T8" s="155">
        <f t="shared" si="6"/>
        <v>267</v>
      </c>
      <c r="U8" s="155">
        <f t="shared" si="7"/>
        <v>-419</v>
      </c>
      <c r="V8" s="155">
        <f t="shared" si="8"/>
        <v>275</v>
      </c>
      <c r="W8" s="249">
        <f t="shared" si="9"/>
        <v>1619</v>
      </c>
      <c r="X8" s="263">
        <f t="shared" si="10"/>
        <v>-7.4291300097751714E-2</v>
      </c>
      <c r="Y8" s="331">
        <f t="shared" si="11"/>
        <v>-2.2222222222222223E-2</v>
      </c>
      <c r="Z8" s="331">
        <f t="shared" si="12"/>
        <v>0.11242105263157895</v>
      </c>
      <c r="AA8" s="331">
        <f t="shared" si="13"/>
        <v>-5.3491637942040086E-2</v>
      </c>
      <c r="AB8" s="331">
        <f t="shared" si="14"/>
        <v>3.2816229116945109E-2</v>
      </c>
      <c r="AC8" s="332">
        <f t="shared" si="15"/>
        <v>0.37633658763365874</v>
      </c>
    </row>
    <row r="9" spans="1:29" x14ac:dyDescent="0.25">
      <c r="A9" s="74" t="s">
        <v>134</v>
      </c>
      <c r="B9" s="105">
        <v>5287</v>
      </c>
      <c r="C9" s="64">
        <v>4710</v>
      </c>
      <c r="D9" s="51">
        <f t="shared" si="2"/>
        <v>577</v>
      </c>
      <c r="E9" s="39">
        <f t="shared" si="3"/>
        <v>0.12250530785562633</v>
      </c>
      <c r="F9" s="129">
        <v>600</v>
      </c>
      <c r="G9" s="155">
        <v>523</v>
      </c>
      <c r="H9" s="155">
        <v>449</v>
      </c>
      <c r="I9" s="155">
        <v>1176</v>
      </c>
      <c r="J9" s="155">
        <v>1463</v>
      </c>
      <c r="K9" s="249">
        <v>1076</v>
      </c>
      <c r="L9" s="129">
        <v>590</v>
      </c>
      <c r="M9" s="155">
        <v>568</v>
      </c>
      <c r="N9" s="155">
        <v>351</v>
      </c>
      <c r="O9" s="155">
        <v>1191</v>
      </c>
      <c r="P9" s="155">
        <v>1332</v>
      </c>
      <c r="Q9" s="249">
        <v>678</v>
      </c>
      <c r="R9" s="129">
        <f t="shared" si="4"/>
        <v>10</v>
      </c>
      <c r="S9" s="155">
        <f t="shared" si="5"/>
        <v>-45</v>
      </c>
      <c r="T9" s="155">
        <f t="shared" si="6"/>
        <v>98</v>
      </c>
      <c r="U9" s="155">
        <f t="shared" si="7"/>
        <v>-15</v>
      </c>
      <c r="V9" s="155">
        <f t="shared" si="8"/>
        <v>131</v>
      </c>
      <c r="W9" s="249">
        <f t="shared" si="9"/>
        <v>398</v>
      </c>
      <c r="X9" s="254">
        <f t="shared" si="10"/>
        <v>1.6949152542372881E-2</v>
      </c>
      <c r="Y9" s="331">
        <f t="shared" si="11"/>
        <v>-7.9225352112676062E-2</v>
      </c>
      <c r="Z9" s="331">
        <f t="shared" si="12"/>
        <v>0.27920227920227919</v>
      </c>
      <c r="AA9" s="331">
        <f t="shared" si="13"/>
        <v>-1.2594458438287154E-2</v>
      </c>
      <c r="AB9" s="331">
        <f t="shared" si="14"/>
        <v>9.8348348348348352E-2</v>
      </c>
      <c r="AC9" s="332">
        <f t="shared" si="15"/>
        <v>0.58702064896755157</v>
      </c>
    </row>
    <row r="10" spans="1:29" x14ac:dyDescent="0.25">
      <c r="A10" s="63" t="s">
        <v>176</v>
      </c>
      <c r="B10" s="105">
        <v>11690</v>
      </c>
      <c r="C10" s="62">
        <v>11771</v>
      </c>
      <c r="D10" s="51">
        <f t="shared" si="2"/>
        <v>-81</v>
      </c>
      <c r="E10" s="26">
        <f t="shared" si="3"/>
        <v>-6.8813184946053861E-3</v>
      </c>
      <c r="F10" s="218">
        <v>1577</v>
      </c>
      <c r="G10" s="132">
        <v>1220</v>
      </c>
      <c r="H10" s="155">
        <v>1024</v>
      </c>
      <c r="I10" s="132">
        <v>2969</v>
      </c>
      <c r="J10" s="132">
        <v>3102</v>
      </c>
      <c r="K10" s="232">
        <v>1798</v>
      </c>
      <c r="L10" s="218">
        <v>1731</v>
      </c>
      <c r="M10" s="132">
        <v>1274</v>
      </c>
      <c r="N10" s="155">
        <v>1006</v>
      </c>
      <c r="O10" s="132">
        <v>3200</v>
      </c>
      <c r="P10" s="132">
        <v>3088</v>
      </c>
      <c r="Q10" s="232">
        <v>1472</v>
      </c>
      <c r="R10" s="218">
        <f t="shared" si="4"/>
        <v>-154</v>
      </c>
      <c r="S10" s="132">
        <f t="shared" si="5"/>
        <v>-54</v>
      </c>
      <c r="T10" s="155">
        <f t="shared" si="6"/>
        <v>18</v>
      </c>
      <c r="U10" s="132">
        <f t="shared" si="7"/>
        <v>-231</v>
      </c>
      <c r="V10" s="132">
        <f t="shared" si="8"/>
        <v>14</v>
      </c>
      <c r="W10" s="232">
        <f t="shared" si="9"/>
        <v>326</v>
      </c>
      <c r="X10" s="257">
        <f t="shared" si="10"/>
        <v>-8.8965915655690356E-2</v>
      </c>
      <c r="Y10" s="286">
        <f t="shared" si="11"/>
        <v>-4.2386185243328101E-2</v>
      </c>
      <c r="Z10" s="331">
        <f t="shared" si="12"/>
        <v>1.7892644135188866E-2</v>
      </c>
      <c r="AA10" s="286">
        <f t="shared" si="13"/>
        <v>-7.2187500000000002E-2</v>
      </c>
      <c r="AB10" s="286">
        <f t="shared" si="14"/>
        <v>4.5336787564766836E-3</v>
      </c>
      <c r="AC10" s="287">
        <f t="shared" si="15"/>
        <v>0.22146739130434784</v>
      </c>
    </row>
    <row r="11" spans="1:29" x14ac:dyDescent="0.25">
      <c r="A11" s="63" t="s">
        <v>178</v>
      </c>
      <c r="B11" s="105">
        <v>3363</v>
      </c>
      <c r="C11" s="62">
        <v>2100</v>
      </c>
      <c r="D11" s="71">
        <f t="shared" si="2"/>
        <v>1263</v>
      </c>
      <c r="E11" s="77">
        <f t="shared" si="3"/>
        <v>0.60142857142857142</v>
      </c>
      <c r="F11" s="218">
        <v>395</v>
      </c>
      <c r="G11" s="132">
        <v>413</v>
      </c>
      <c r="H11" s="132">
        <v>245</v>
      </c>
      <c r="I11" s="132">
        <v>748</v>
      </c>
      <c r="J11" s="132">
        <v>983</v>
      </c>
      <c r="K11" s="232">
        <v>579</v>
      </c>
      <c r="L11" s="218">
        <v>202</v>
      </c>
      <c r="M11" s="132">
        <v>222</v>
      </c>
      <c r="N11" s="132">
        <v>134</v>
      </c>
      <c r="O11" s="132">
        <v>469</v>
      </c>
      <c r="P11" s="132">
        <v>657</v>
      </c>
      <c r="Q11" s="232">
        <v>416</v>
      </c>
      <c r="R11" s="218">
        <f t="shared" si="4"/>
        <v>193</v>
      </c>
      <c r="S11" s="132">
        <f t="shared" si="5"/>
        <v>191</v>
      </c>
      <c r="T11" s="132">
        <f t="shared" si="6"/>
        <v>111</v>
      </c>
      <c r="U11" s="132">
        <f t="shared" si="7"/>
        <v>279</v>
      </c>
      <c r="V11" s="132">
        <f t="shared" si="8"/>
        <v>326</v>
      </c>
      <c r="W11" s="232">
        <f t="shared" si="9"/>
        <v>163</v>
      </c>
      <c r="X11" s="257">
        <f t="shared" si="10"/>
        <v>0.95544554455445541</v>
      </c>
      <c r="Y11" s="286">
        <f t="shared" si="11"/>
        <v>0.86036036036036034</v>
      </c>
      <c r="Z11" s="286">
        <f t="shared" si="12"/>
        <v>0.82835820895522383</v>
      </c>
      <c r="AA11" s="286">
        <f t="shared" si="13"/>
        <v>0.59488272921108742</v>
      </c>
      <c r="AB11" s="286">
        <f t="shared" si="14"/>
        <v>0.49619482496194822</v>
      </c>
      <c r="AC11" s="287">
        <f t="shared" si="15"/>
        <v>0.39182692307692307</v>
      </c>
    </row>
    <row r="12" spans="1:29" x14ac:dyDescent="0.25">
      <c r="A12" s="63" t="s">
        <v>179</v>
      </c>
      <c r="B12" s="105">
        <v>2545</v>
      </c>
      <c r="C12" s="62">
        <v>2236</v>
      </c>
      <c r="D12" s="68">
        <f t="shared" si="2"/>
        <v>309</v>
      </c>
      <c r="E12" s="77">
        <f t="shared" si="3"/>
        <v>0.13819320214669051</v>
      </c>
      <c r="F12" s="218">
        <v>305</v>
      </c>
      <c r="G12" s="132">
        <v>250</v>
      </c>
      <c r="H12" s="166">
        <v>240</v>
      </c>
      <c r="I12" s="166">
        <v>656</v>
      </c>
      <c r="J12" s="166">
        <v>580</v>
      </c>
      <c r="K12" s="154">
        <v>514</v>
      </c>
      <c r="L12" s="218">
        <v>330</v>
      </c>
      <c r="M12" s="132">
        <v>221</v>
      </c>
      <c r="N12" s="166">
        <v>224</v>
      </c>
      <c r="O12" s="166">
        <v>573</v>
      </c>
      <c r="P12" s="166">
        <v>538</v>
      </c>
      <c r="Q12" s="154">
        <v>350</v>
      </c>
      <c r="R12" s="218">
        <f t="shared" si="4"/>
        <v>-25</v>
      </c>
      <c r="S12" s="132">
        <f t="shared" si="5"/>
        <v>29</v>
      </c>
      <c r="T12" s="166">
        <f t="shared" si="6"/>
        <v>16</v>
      </c>
      <c r="U12" s="166">
        <f t="shared" si="7"/>
        <v>83</v>
      </c>
      <c r="V12" s="166">
        <f t="shared" si="8"/>
        <v>42</v>
      </c>
      <c r="W12" s="154">
        <f t="shared" si="9"/>
        <v>164</v>
      </c>
      <c r="X12" s="257">
        <f t="shared" si="10"/>
        <v>-7.575757575757576E-2</v>
      </c>
      <c r="Y12" s="286">
        <f t="shared" si="11"/>
        <v>0.13122171945701358</v>
      </c>
      <c r="Z12" s="333">
        <f t="shared" si="12"/>
        <v>7.1428571428571425E-2</v>
      </c>
      <c r="AA12" s="333">
        <f t="shared" si="13"/>
        <v>0.14485165794066318</v>
      </c>
      <c r="AB12" s="333">
        <f t="shared" si="14"/>
        <v>7.8066914498141265E-2</v>
      </c>
      <c r="AC12" s="334">
        <f t="shared" si="15"/>
        <v>0.46857142857142858</v>
      </c>
    </row>
    <row r="13" spans="1:29" ht="15.75" thickBot="1" x14ac:dyDescent="0.3">
      <c r="A13" s="75" t="s">
        <v>180</v>
      </c>
      <c r="B13" s="106">
        <f>B8-(B9+B10+B11+B12)</f>
        <v>8791</v>
      </c>
      <c r="C13" s="84">
        <f>C8-C9-C10-C11-C12</f>
        <v>9495</v>
      </c>
      <c r="D13" s="69">
        <f t="shared" si="2"/>
        <v>-704</v>
      </c>
      <c r="E13" s="78">
        <f t="shared" si="3"/>
        <v>-7.4144286466561349E-2</v>
      </c>
      <c r="F13" s="227">
        <v>911</v>
      </c>
      <c r="G13" s="247">
        <v>850</v>
      </c>
      <c r="H13" s="158">
        <v>684</v>
      </c>
      <c r="I13" s="170">
        <v>1865</v>
      </c>
      <c r="J13" s="170">
        <v>2527</v>
      </c>
      <c r="K13" s="250">
        <v>1954</v>
      </c>
      <c r="L13" s="227">
        <v>1239</v>
      </c>
      <c r="M13" s="247">
        <v>1045</v>
      </c>
      <c r="N13" s="158">
        <v>660</v>
      </c>
      <c r="O13" s="170">
        <v>2400</v>
      </c>
      <c r="P13" s="170">
        <v>2765</v>
      </c>
      <c r="Q13" s="250">
        <v>1386</v>
      </c>
      <c r="R13" s="227">
        <f t="shared" si="4"/>
        <v>-328</v>
      </c>
      <c r="S13" s="247">
        <f t="shared" si="5"/>
        <v>-195</v>
      </c>
      <c r="T13" s="158">
        <f t="shared" si="6"/>
        <v>24</v>
      </c>
      <c r="U13" s="170">
        <f t="shared" si="7"/>
        <v>-535</v>
      </c>
      <c r="V13" s="170">
        <f t="shared" si="8"/>
        <v>-238</v>
      </c>
      <c r="W13" s="250">
        <f t="shared" si="9"/>
        <v>568</v>
      </c>
      <c r="X13" s="278">
        <f t="shared" si="10"/>
        <v>-0.26472962066182404</v>
      </c>
      <c r="Y13" s="335">
        <f t="shared" si="11"/>
        <v>-0.18660287081339713</v>
      </c>
      <c r="Z13" s="336">
        <f t="shared" si="12"/>
        <v>3.6363636363636362E-2</v>
      </c>
      <c r="AA13" s="337">
        <f t="shared" si="13"/>
        <v>-0.22291666666666668</v>
      </c>
      <c r="AB13" s="337">
        <f t="shared" si="14"/>
        <v>-8.6075949367088608E-2</v>
      </c>
      <c r="AC13" s="338">
        <f t="shared" si="15"/>
        <v>0.40981240981240979</v>
      </c>
    </row>
    <row r="14" spans="1:29" x14ac:dyDescent="0.25">
      <c r="A14" s="76"/>
      <c r="B14" s="76"/>
      <c r="C14" s="70"/>
      <c r="D14" s="70"/>
      <c r="E14" s="70"/>
      <c r="F14" s="70"/>
      <c r="G14" s="70"/>
      <c r="H14" s="70"/>
      <c r="I14" s="70"/>
      <c r="J14" s="70"/>
      <c r="K14" s="70"/>
    </row>
    <row r="15" spans="1:29" x14ac:dyDescent="0.25">
      <c r="B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29" x14ac:dyDescent="0.25">
      <c r="G16" s="79"/>
      <c r="H16" s="79"/>
      <c r="I16" s="79"/>
      <c r="J16" s="79"/>
      <c r="K16" s="80"/>
      <c r="L16" s="79"/>
      <c r="M16" s="79"/>
    </row>
  </sheetData>
  <mergeCells count="29">
    <mergeCell ref="M4:M5"/>
    <mergeCell ref="N4:N5"/>
    <mergeCell ref="A4:A5"/>
    <mergeCell ref="C4:C5"/>
    <mergeCell ref="D4:D5"/>
    <mergeCell ref="E4:E5"/>
    <mergeCell ref="F4:F5"/>
    <mergeCell ref="B4:B5"/>
    <mergeCell ref="L4:L5"/>
    <mergeCell ref="K4:K5"/>
    <mergeCell ref="J4:J5"/>
    <mergeCell ref="I4:I5"/>
    <mergeCell ref="H4:H5"/>
    <mergeCell ref="G4:G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scale="35" fitToHeight="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Darke County</vt:lpstr>
      <vt:lpstr>Greene County</vt:lpstr>
      <vt:lpstr>Miami County</vt:lpstr>
      <vt:lpstr>Montgomery County</vt:lpstr>
      <vt:lpstr>Preble County</vt:lpstr>
      <vt:lpstr>Shelby County</vt:lpstr>
      <vt:lpstr>Warren County</vt:lpstr>
      <vt:lpstr>'Darke County'!Print_Titles</vt:lpstr>
      <vt:lpstr>'Greene County'!Print_Titles</vt:lpstr>
      <vt:lpstr>'Miami County'!Print_Titles</vt:lpstr>
      <vt:lpstr>'Montgomery County'!Print_Titles</vt:lpstr>
      <vt:lpstr>'Preble County'!Print_Titles</vt:lpstr>
      <vt:lpstr>'Shelby County'!Print_Titles</vt:lpstr>
      <vt:lpstr>'Warren County'!Print_Titles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Bowman, Katy</dc:creator>
  <cp:lastModifiedBy>Whitaker, Elizabeth</cp:lastModifiedBy>
  <cp:lastPrinted>2011-11-14T16:07:17Z</cp:lastPrinted>
  <dcterms:created xsi:type="dcterms:W3CDTF">2011-04-21T12:52:25Z</dcterms:created>
  <dcterms:modified xsi:type="dcterms:W3CDTF">2023-05-31T15:21:06Z</dcterms:modified>
</cp:coreProperties>
</file>