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0" yWindow="-120" windowWidth="8430" windowHeight="8160" tabRatio="664"/>
  </bookViews>
  <sheets>
    <sheet name="Darke County" sheetId="1" r:id="rId1"/>
    <sheet name="Greene County" sheetId="2" r:id="rId2"/>
    <sheet name="Miami County" sheetId="3" r:id="rId3"/>
    <sheet name="Montgomery County" sheetId="4" r:id="rId4"/>
    <sheet name="Preble County" sheetId="5" r:id="rId5"/>
    <sheet name="Shelby County" sheetId="7" r:id="rId6"/>
    <sheet name="Warren County" sheetId="6" r:id="rId7"/>
  </sheets>
  <definedNames>
    <definedName name="_xlnm.Print_Area" localSheetId="0">'Darke County'!$A$1:$Q$62</definedName>
    <definedName name="_xlnm.Print_Titles" localSheetId="0">'Darke County'!$1:$5</definedName>
    <definedName name="_xlnm.Print_Titles" localSheetId="1">'Greene County'!$1:$5</definedName>
    <definedName name="_xlnm.Print_Titles" localSheetId="2">'Miami County'!$1:$5</definedName>
    <definedName name="_xlnm.Print_Titles" localSheetId="3">'Montgomery County'!$1:$5</definedName>
    <definedName name="_xlnm.Print_Titles" localSheetId="4">'Preble County'!$1:$5</definedName>
    <definedName name="_xlnm.Print_Titles" localSheetId="5">'Shelby County'!$1:$5</definedName>
    <definedName name="_xlnm.Print_Titles" localSheetId="6">'Warren County'!$1:$5</definedName>
  </definedNames>
  <calcPr calcId="145621"/>
</workbook>
</file>

<file path=xl/calcChain.xml><?xml version="1.0" encoding="utf-8"?>
<calcChain xmlns="http://schemas.openxmlformats.org/spreadsheetml/2006/main">
  <c r="K20" i="7" l="1"/>
  <c r="P20" i="7" s="1"/>
  <c r="J20" i="7"/>
  <c r="O20" i="7" s="1"/>
  <c r="K16" i="7"/>
  <c r="P16" i="7" s="1"/>
  <c r="J16" i="7"/>
  <c r="N16" i="7" s="1"/>
  <c r="K40" i="7"/>
  <c r="P40" i="7" s="1"/>
  <c r="J40" i="7"/>
  <c r="O40" i="7" s="1"/>
  <c r="K34" i="7"/>
  <c r="Q34" i="7" s="1"/>
  <c r="J34" i="7"/>
  <c r="L34" i="7" s="1"/>
  <c r="K9" i="7"/>
  <c r="P9" i="7" s="1"/>
  <c r="J9" i="7"/>
  <c r="L9" i="7" s="1"/>
  <c r="K24" i="7"/>
  <c r="M24" i="7" s="1"/>
  <c r="J24" i="7"/>
  <c r="O24" i="7" s="1"/>
  <c r="K27" i="7"/>
  <c r="P27" i="7"/>
  <c r="J27" i="7"/>
  <c r="K30" i="7"/>
  <c r="Q30" i="7" s="1"/>
  <c r="J30" i="7"/>
  <c r="K37" i="7"/>
  <c r="Q37" i="7" s="1"/>
  <c r="J37" i="7"/>
  <c r="L37" i="7" s="1"/>
  <c r="K43" i="7"/>
  <c r="Q43" i="7"/>
  <c r="J43" i="7"/>
  <c r="K46" i="7"/>
  <c r="Q46" i="7" s="1"/>
  <c r="J46" i="7"/>
  <c r="K12" i="7"/>
  <c r="P12" i="7" s="1"/>
  <c r="J12" i="7"/>
  <c r="L12" i="7" s="1"/>
  <c r="Q7" i="7"/>
  <c r="Q8" i="7"/>
  <c r="Q10" i="7"/>
  <c r="Q11" i="7"/>
  <c r="Q13" i="7"/>
  <c r="Q14" i="7"/>
  <c r="Q15" i="7"/>
  <c r="Q17" i="7"/>
  <c r="Q18" i="7"/>
  <c r="Q19" i="7"/>
  <c r="Q21" i="7"/>
  <c r="Q22" i="7"/>
  <c r="Q23" i="7"/>
  <c r="Q25" i="7"/>
  <c r="Q26" i="7"/>
  <c r="Q28" i="7"/>
  <c r="Q29" i="7"/>
  <c r="Q31" i="7"/>
  <c r="Q32" i="7"/>
  <c r="Q35" i="7"/>
  <c r="Q36" i="7"/>
  <c r="Q38" i="7"/>
  <c r="Q41" i="7"/>
  <c r="Q42" i="7"/>
  <c r="Q44" i="7"/>
  <c r="Q45" i="7"/>
  <c r="Q6" i="7"/>
  <c r="O7" i="7"/>
  <c r="O8" i="7"/>
  <c r="O10" i="7"/>
  <c r="O11" i="7"/>
  <c r="O13" i="7"/>
  <c r="O14" i="7"/>
  <c r="O15" i="7"/>
  <c r="O17" i="7"/>
  <c r="O18" i="7"/>
  <c r="O19" i="7"/>
  <c r="O21" i="7"/>
  <c r="O22" i="7"/>
  <c r="O23" i="7"/>
  <c r="O25" i="7"/>
  <c r="O26" i="7"/>
  <c r="O27" i="7"/>
  <c r="O28" i="7"/>
  <c r="O29" i="7"/>
  <c r="O30" i="7"/>
  <c r="O31" i="7"/>
  <c r="O32" i="7"/>
  <c r="O35" i="7"/>
  <c r="O36" i="7"/>
  <c r="O38" i="7"/>
  <c r="O39" i="7"/>
  <c r="O41" i="7"/>
  <c r="O42" i="7"/>
  <c r="O43" i="7"/>
  <c r="O44" i="7"/>
  <c r="O45" i="7"/>
  <c r="O46" i="7"/>
  <c r="O6" i="7"/>
  <c r="M7" i="7"/>
  <c r="M8" i="7"/>
  <c r="M10" i="7"/>
  <c r="M11" i="7"/>
  <c r="M13" i="7"/>
  <c r="M14" i="7"/>
  <c r="M15" i="7"/>
  <c r="M17" i="7"/>
  <c r="M18" i="7"/>
  <c r="M19" i="7"/>
  <c r="M21" i="7"/>
  <c r="M22" i="7"/>
  <c r="M23" i="7"/>
  <c r="M25" i="7"/>
  <c r="M26" i="7"/>
  <c r="M28" i="7"/>
  <c r="M29" i="7"/>
  <c r="M31" i="7"/>
  <c r="M32" i="7"/>
  <c r="M35" i="7"/>
  <c r="M36" i="7"/>
  <c r="M38" i="7"/>
  <c r="M39" i="7"/>
  <c r="M41" i="7"/>
  <c r="M42" i="7"/>
  <c r="M44" i="7"/>
  <c r="M45" i="7"/>
  <c r="M6" i="7"/>
  <c r="L7" i="7"/>
  <c r="L8" i="7"/>
  <c r="L10" i="7"/>
  <c r="L11" i="7"/>
  <c r="L13" i="7"/>
  <c r="L14" i="7"/>
  <c r="L15" i="7"/>
  <c r="L17" i="7"/>
  <c r="L18" i="7"/>
  <c r="L19" i="7"/>
  <c r="L21" i="7"/>
  <c r="L22" i="7"/>
  <c r="L23" i="7"/>
  <c r="L25" i="7"/>
  <c r="L26" i="7"/>
  <c r="L27" i="7"/>
  <c r="L28" i="7"/>
  <c r="L29" i="7"/>
  <c r="L30" i="7"/>
  <c r="L31" i="7"/>
  <c r="L32" i="7"/>
  <c r="L35" i="7"/>
  <c r="L36" i="7"/>
  <c r="L38" i="7"/>
  <c r="L39" i="7"/>
  <c r="L41" i="7"/>
  <c r="L42" i="7"/>
  <c r="L43" i="7"/>
  <c r="L44" i="7"/>
  <c r="L45" i="7"/>
  <c r="L46" i="7"/>
  <c r="L6" i="7"/>
  <c r="P7" i="7"/>
  <c r="P8" i="7"/>
  <c r="P10" i="7"/>
  <c r="P11" i="7"/>
  <c r="P13" i="7"/>
  <c r="P14" i="7"/>
  <c r="P15" i="7"/>
  <c r="P17" i="7"/>
  <c r="P18" i="7"/>
  <c r="P19" i="7"/>
  <c r="P21" i="7"/>
  <c r="P22" i="7"/>
  <c r="P23" i="7"/>
  <c r="P25" i="7"/>
  <c r="P26" i="7"/>
  <c r="P28" i="7"/>
  <c r="P29" i="7"/>
  <c r="P31" i="7"/>
  <c r="P32" i="7"/>
  <c r="P33" i="7"/>
  <c r="P35" i="7"/>
  <c r="P36" i="7"/>
  <c r="P38" i="7"/>
  <c r="P39" i="7"/>
  <c r="P41" i="7"/>
  <c r="P42" i="7"/>
  <c r="P44" i="7"/>
  <c r="P45" i="7"/>
  <c r="P6" i="7"/>
  <c r="N7" i="7"/>
  <c r="N8" i="7"/>
  <c r="N10" i="7"/>
  <c r="N11" i="7"/>
  <c r="N13" i="7"/>
  <c r="N14" i="7"/>
  <c r="N15" i="7"/>
  <c r="N17" i="7"/>
  <c r="N18" i="7"/>
  <c r="N19" i="7"/>
  <c r="N21" i="7"/>
  <c r="N22" i="7"/>
  <c r="N23" i="7"/>
  <c r="N25" i="7"/>
  <c r="N26" i="7"/>
  <c r="N27" i="7"/>
  <c r="N28" i="7"/>
  <c r="N29" i="7"/>
  <c r="N30" i="7"/>
  <c r="N31" i="7"/>
  <c r="N32" i="7"/>
  <c r="N33" i="7"/>
  <c r="N35" i="7"/>
  <c r="N36" i="7"/>
  <c r="N38" i="7"/>
  <c r="N39" i="7"/>
  <c r="N41" i="7"/>
  <c r="N42" i="7"/>
  <c r="N43" i="7"/>
  <c r="N44" i="7"/>
  <c r="N45" i="7"/>
  <c r="N46" i="7"/>
  <c r="N6" i="7"/>
  <c r="H6" i="7"/>
  <c r="I6" i="7"/>
  <c r="H7" i="7"/>
  <c r="I7" i="7"/>
  <c r="M20" i="7" l="1"/>
  <c r="Q20" i="7"/>
  <c r="N20" i="7"/>
  <c r="L20" i="7"/>
  <c r="M16" i="7"/>
  <c r="Q16" i="7"/>
  <c r="L16" i="7"/>
  <c r="O16" i="7"/>
  <c r="M40" i="7"/>
  <c r="Q40" i="7"/>
  <c r="L40" i="7"/>
  <c r="N40" i="7"/>
  <c r="M34" i="7"/>
  <c r="P34" i="7"/>
  <c r="N34" i="7"/>
  <c r="O34" i="7"/>
  <c r="M9" i="7"/>
  <c r="Q9" i="7"/>
  <c r="O9" i="7"/>
  <c r="N9" i="7"/>
  <c r="Q24" i="7"/>
  <c r="P24" i="7"/>
  <c r="N24" i="7"/>
  <c r="L24" i="7"/>
  <c r="M27" i="7"/>
  <c r="Q27" i="7"/>
  <c r="M30" i="7"/>
  <c r="P30" i="7"/>
  <c r="P37" i="7"/>
  <c r="M37" i="7"/>
  <c r="O37" i="7"/>
  <c r="N37" i="7"/>
  <c r="M43" i="7"/>
  <c r="P43" i="7"/>
  <c r="P46" i="7"/>
  <c r="M46" i="7"/>
  <c r="M12" i="7"/>
  <c r="Q12" i="7"/>
  <c r="N12" i="7"/>
  <c r="O12" i="7"/>
  <c r="G46" i="7"/>
  <c r="F46" i="7"/>
  <c r="C46" i="7"/>
  <c r="B46" i="7"/>
  <c r="I45" i="7"/>
  <c r="I46" i="7" s="1"/>
  <c r="H45" i="7"/>
  <c r="E45" i="7"/>
  <c r="D45" i="7"/>
  <c r="I44" i="7"/>
  <c r="H44" i="7"/>
  <c r="H46" i="7" s="1"/>
  <c r="D44" i="7"/>
  <c r="D46" i="7" s="1"/>
  <c r="G43" i="7"/>
  <c r="F43" i="7"/>
  <c r="H43" i="7" s="1"/>
  <c r="C43" i="7"/>
  <c r="B43" i="7"/>
  <c r="I43" i="7" s="1"/>
  <c r="I42" i="7"/>
  <c r="H42" i="7"/>
  <c r="E42" i="7"/>
  <c r="D42" i="7"/>
  <c r="I41" i="7"/>
  <c r="H41" i="7"/>
  <c r="D41" i="7"/>
  <c r="E41" i="7" s="1"/>
  <c r="G40" i="7"/>
  <c r="F40" i="7"/>
  <c r="H40" i="7" s="1"/>
  <c r="C40" i="7"/>
  <c r="B40" i="7"/>
  <c r="I40" i="7" s="1"/>
  <c r="I39" i="7"/>
  <c r="H39" i="7"/>
  <c r="E39" i="7"/>
  <c r="D39" i="7"/>
  <c r="I38" i="7"/>
  <c r="H38" i="7"/>
  <c r="D38" i="7"/>
  <c r="E38" i="7" s="1"/>
  <c r="G37" i="7"/>
  <c r="F37" i="7"/>
  <c r="H37" i="7" s="1"/>
  <c r="C37" i="7"/>
  <c r="B37" i="7"/>
  <c r="I37" i="7" s="1"/>
  <c r="I36" i="7"/>
  <c r="H36" i="7"/>
  <c r="E36" i="7"/>
  <c r="D36" i="7"/>
  <c r="I35" i="7"/>
  <c r="H35" i="7"/>
  <c r="D35" i="7"/>
  <c r="E35" i="7" s="1"/>
  <c r="G34" i="7"/>
  <c r="F34" i="7"/>
  <c r="H34" i="7" s="1"/>
  <c r="C34" i="7"/>
  <c r="B34" i="7"/>
  <c r="I34" i="7" s="1"/>
  <c r="I33" i="7"/>
  <c r="H33" i="7"/>
  <c r="D33" i="7"/>
  <c r="I32" i="7"/>
  <c r="H32" i="7"/>
  <c r="D32" i="7"/>
  <c r="E32" i="7" s="1"/>
  <c r="I31" i="7"/>
  <c r="H31" i="7"/>
  <c r="D31" i="7"/>
  <c r="E31" i="7" s="1"/>
  <c r="G30" i="7"/>
  <c r="F30" i="7"/>
  <c r="D30" i="7"/>
  <c r="C30" i="7"/>
  <c r="B30" i="7"/>
  <c r="I29" i="7"/>
  <c r="H29" i="7"/>
  <c r="D29" i="7"/>
  <c r="E29" i="7" s="1"/>
  <c r="I28" i="7"/>
  <c r="I30" i="7" s="1"/>
  <c r="H28" i="7"/>
  <c r="H30" i="7" s="1"/>
  <c r="D28" i="7"/>
  <c r="E28" i="7" s="1"/>
  <c r="G27" i="7"/>
  <c r="I27" i="7" s="1"/>
  <c r="F27" i="7"/>
  <c r="H27" i="7" s="1"/>
  <c r="E27" i="7"/>
  <c r="D27" i="7"/>
  <c r="C27" i="7"/>
  <c r="B27" i="7"/>
  <c r="I26" i="7"/>
  <c r="H26" i="7"/>
  <c r="D26" i="7"/>
  <c r="E26" i="7" s="1"/>
  <c r="I25" i="7"/>
  <c r="H25" i="7"/>
  <c r="D25" i="7"/>
  <c r="E25" i="7" s="1"/>
  <c r="G24" i="7"/>
  <c r="I24" i="7" s="1"/>
  <c r="F24" i="7"/>
  <c r="H24" i="7" s="1"/>
  <c r="E24" i="7"/>
  <c r="D24" i="7"/>
  <c r="C24" i="7"/>
  <c r="B24" i="7"/>
  <c r="I23" i="7"/>
  <c r="H23" i="7"/>
  <c r="D23" i="7"/>
  <c r="E23" i="7" s="1"/>
  <c r="I22" i="7"/>
  <c r="H22" i="7"/>
  <c r="D22" i="7"/>
  <c r="E22" i="7" s="1"/>
  <c r="I21" i="7"/>
  <c r="H21" i="7"/>
  <c r="D21" i="7"/>
  <c r="E21" i="7" s="1"/>
  <c r="I20" i="7"/>
  <c r="H20" i="7"/>
  <c r="G20" i="7"/>
  <c r="F20" i="7"/>
  <c r="C20" i="7"/>
  <c r="B20" i="7"/>
  <c r="D20" i="7" s="1"/>
  <c r="E20" i="7" s="1"/>
  <c r="I19" i="7"/>
  <c r="H19" i="7"/>
  <c r="D19" i="7"/>
  <c r="E19" i="7" s="1"/>
  <c r="I18" i="7"/>
  <c r="H18" i="7"/>
  <c r="D18" i="7"/>
  <c r="E18" i="7" s="1"/>
  <c r="I17" i="7"/>
  <c r="H17" i="7"/>
  <c r="D17" i="7"/>
  <c r="E17" i="7" s="1"/>
  <c r="G16" i="7"/>
  <c r="I16" i="7" s="1"/>
  <c r="F16" i="7"/>
  <c r="H16" i="7" s="1"/>
  <c r="E16" i="7"/>
  <c r="D16" i="7"/>
  <c r="C16" i="7"/>
  <c r="B16" i="7"/>
  <c r="I15" i="7"/>
  <c r="H15" i="7"/>
  <c r="D15" i="7"/>
  <c r="E15" i="7" s="1"/>
  <c r="I14" i="7"/>
  <c r="H14" i="7"/>
  <c r="D14" i="7"/>
  <c r="E14" i="7" s="1"/>
  <c r="I13" i="7"/>
  <c r="H13" i="7"/>
  <c r="D13" i="7"/>
  <c r="E13" i="7" s="1"/>
  <c r="I12" i="7"/>
  <c r="H12" i="7"/>
  <c r="G12" i="7"/>
  <c r="F12" i="7"/>
  <c r="C12" i="7"/>
  <c r="B12" i="7"/>
  <c r="D12" i="7" s="1"/>
  <c r="E12" i="7" s="1"/>
  <c r="I11" i="7"/>
  <c r="H11" i="7"/>
  <c r="D11" i="7"/>
  <c r="E11" i="7" s="1"/>
  <c r="I10" i="7"/>
  <c r="H10" i="7"/>
  <c r="D10" i="7"/>
  <c r="E10" i="7" s="1"/>
  <c r="I9" i="7"/>
  <c r="H9" i="7"/>
  <c r="G9" i="7"/>
  <c r="F9" i="7"/>
  <c r="C9" i="7"/>
  <c r="B9" i="7"/>
  <c r="D9" i="7" s="1"/>
  <c r="E9" i="7" s="1"/>
  <c r="I8" i="7"/>
  <c r="H8" i="7"/>
  <c r="D8" i="7"/>
  <c r="E8" i="7" s="1"/>
  <c r="D7" i="7"/>
  <c r="E7" i="7" s="1"/>
  <c r="D6" i="7"/>
  <c r="E6" i="7" s="1"/>
  <c r="E30" i="7" l="1"/>
  <c r="E44" i="7"/>
  <c r="E46" i="7" s="1"/>
  <c r="D37" i="7"/>
  <c r="E37" i="7" s="1"/>
  <c r="D40" i="7"/>
  <c r="E40" i="7" s="1"/>
  <c r="D43" i="7"/>
  <c r="E43" i="7" s="1"/>
  <c r="D34" i="7"/>
  <c r="E34" i="7" s="1"/>
  <c r="N7" i="1"/>
  <c r="O7" i="1"/>
  <c r="P7" i="1"/>
  <c r="Q7" i="1"/>
  <c r="N8" i="1"/>
  <c r="O8" i="1"/>
  <c r="P8" i="1"/>
  <c r="Q8" i="1"/>
  <c r="N9" i="1"/>
  <c r="O9" i="1"/>
  <c r="P9" i="1"/>
  <c r="Q9" i="1"/>
  <c r="N10" i="1"/>
  <c r="O10" i="1"/>
  <c r="P10" i="1"/>
  <c r="Q10" i="1"/>
  <c r="N11" i="1"/>
  <c r="O11" i="1"/>
  <c r="P11" i="1"/>
  <c r="Q11" i="1"/>
  <c r="N12" i="1"/>
  <c r="P12" i="1"/>
  <c r="N13" i="1"/>
  <c r="O13" i="1"/>
  <c r="P13" i="1"/>
  <c r="Q13" i="1"/>
  <c r="N14" i="1"/>
  <c r="O14" i="1"/>
  <c r="P14" i="1"/>
  <c r="Q14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N21" i="1"/>
  <c r="O21" i="1"/>
  <c r="P21" i="1"/>
  <c r="Q21" i="1"/>
  <c r="N22" i="1"/>
  <c r="O22" i="1"/>
  <c r="P22" i="1"/>
  <c r="Q22" i="1"/>
  <c r="N23" i="1"/>
  <c r="O23" i="1"/>
  <c r="P23" i="1"/>
  <c r="Q23" i="1"/>
  <c r="N24" i="1"/>
  <c r="O24" i="1"/>
  <c r="P24" i="1"/>
  <c r="Q24" i="1"/>
  <c r="N25" i="1"/>
  <c r="O25" i="1"/>
  <c r="P25" i="1"/>
  <c r="Q25" i="1"/>
  <c r="N26" i="1"/>
  <c r="O26" i="1"/>
  <c r="P26" i="1"/>
  <c r="Q26" i="1"/>
  <c r="N27" i="1"/>
  <c r="O27" i="1"/>
  <c r="P27" i="1"/>
  <c r="Q27" i="1"/>
  <c r="N28" i="1"/>
  <c r="O28" i="1"/>
  <c r="P28" i="1"/>
  <c r="Q28" i="1"/>
  <c r="N29" i="1"/>
  <c r="O29" i="1"/>
  <c r="P29" i="1"/>
  <c r="Q29" i="1"/>
  <c r="N30" i="1"/>
  <c r="O30" i="1"/>
  <c r="P30" i="1"/>
  <c r="Q30" i="1"/>
  <c r="N31" i="1"/>
  <c r="O31" i="1"/>
  <c r="P31" i="1"/>
  <c r="Q31" i="1"/>
  <c r="N32" i="1"/>
  <c r="O32" i="1"/>
  <c r="P32" i="1"/>
  <c r="Q32" i="1"/>
  <c r="N33" i="1"/>
  <c r="O33" i="1"/>
  <c r="P33" i="1"/>
  <c r="Q33" i="1"/>
  <c r="N34" i="1"/>
  <c r="O34" i="1"/>
  <c r="P34" i="1"/>
  <c r="Q34" i="1"/>
  <c r="N35" i="1"/>
  <c r="O35" i="1"/>
  <c r="P35" i="1"/>
  <c r="Q35" i="1"/>
  <c r="N36" i="1"/>
  <c r="O36" i="1"/>
  <c r="P36" i="1"/>
  <c r="Q36" i="1"/>
  <c r="N37" i="1"/>
  <c r="O37" i="1"/>
  <c r="P37" i="1"/>
  <c r="Q37" i="1"/>
  <c r="N38" i="1"/>
  <c r="O38" i="1"/>
  <c r="P38" i="1"/>
  <c r="Q38" i="1"/>
  <c r="N39" i="1"/>
  <c r="O39" i="1"/>
  <c r="P39" i="1"/>
  <c r="Q39" i="1"/>
  <c r="N40" i="1"/>
  <c r="O40" i="1"/>
  <c r="P40" i="1"/>
  <c r="Q40" i="1"/>
  <c r="N41" i="1"/>
  <c r="O41" i="1"/>
  <c r="P41" i="1"/>
  <c r="Q41" i="1"/>
  <c r="N42" i="1"/>
  <c r="O42" i="1"/>
  <c r="P42" i="1"/>
  <c r="Q42" i="1"/>
  <c r="N43" i="1"/>
  <c r="O43" i="1"/>
  <c r="P43" i="1"/>
  <c r="Q43" i="1"/>
  <c r="N44" i="1"/>
  <c r="O44" i="1"/>
  <c r="P44" i="1"/>
  <c r="Q44" i="1"/>
  <c r="N45" i="1"/>
  <c r="O45" i="1"/>
  <c r="P45" i="1"/>
  <c r="Q45" i="1"/>
  <c r="N46" i="1"/>
  <c r="O46" i="1"/>
  <c r="P46" i="1"/>
  <c r="Q46" i="1"/>
  <c r="N47" i="1"/>
  <c r="O47" i="1"/>
  <c r="P47" i="1"/>
  <c r="Q47" i="1"/>
  <c r="N48" i="1"/>
  <c r="O48" i="1"/>
  <c r="P48" i="1"/>
  <c r="Q48" i="1"/>
  <c r="N49" i="1"/>
  <c r="O49" i="1"/>
  <c r="P49" i="1"/>
  <c r="Q49" i="1"/>
  <c r="N50" i="1"/>
  <c r="O50" i="1"/>
  <c r="P50" i="1"/>
  <c r="Q50" i="1"/>
  <c r="N51" i="1"/>
  <c r="O51" i="1"/>
  <c r="P51" i="1"/>
  <c r="Q51" i="1"/>
  <c r="N52" i="1"/>
  <c r="O52" i="1"/>
  <c r="P52" i="1"/>
  <c r="Q52" i="1"/>
  <c r="N53" i="1"/>
  <c r="O53" i="1"/>
  <c r="P53" i="1"/>
  <c r="Q53" i="1"/>
  <c r="N54" i="1"/>
  <c r="O54" i="1"/>
  <c r="P54" i="1"/>
  <c r="Q54" i="1"/>
  <c r="N55" i="1"/>
  <c r="O55" i="1"/>
  <c r="P55" i="1"/>
  <c r="Q55" i="1"/>
  <c r="N56" i="1"/>
  <c r="O56" i="1"/>
  <c r="P56" i="1"/>
  <c r="Q56" i="1"/>
  <c r="N57" i="1"/>
  <c r="O57" i="1"/>
  <c r="P57" i="1"/>
  <c r="Q57" i="1"/>
  <c r="N58" i="1"/>
  <c r="O58" i="1"/>
  <c r="P58" i="1"/>
  <c r="Q58" i="1"/>
  <c r="N59" i="1"/>
  <c r="O59" i="1"/>
  <c r="P59" i="1"/>
  <c r="Q59" i="1"/>
  <c r="N60" i="1"/>
  <c r="O60" i="1"/>
  <c r="P60" i="1"/>
  <c r="Q60" i="1"/>
  <c r="N61" i="1"/>
  <c r="O61" i="1"/>
  <c r="P61" i="1"/>
  <c r="Q61" i="1"/>
  <c r="N62" i="1"/>
  <c r="O62" i="1"/>
  <c r="P62" i="1"/>
  <c r="Q62" i="1"/>
  <c r="Q6" i="1"/>
  <c r="O6" i="1"/>
  <c r="P6" i="1"/>
  <c r="N6" i="1"/>
  <c r="K7" i="1"/>
  <c r="M7" i="1" s="1"/>
  <c r="L7" i="1"/>
  <c r="K8" i="1"/>
  <c r="L8" i="1"/>
  <c r="M8" i="1"/>
  <c r="K9" i="1"/>
  <c r="M9" i="1" s="1"/>
  <c r="L9" i="1"/>
  <c r="K10" i="1"/>
  <c r="L10" i="1"/>
  <c r="M10" i="1"/>
  <c r="K11" i="1"/>
  <c r="L11" i="1"/>
  <c r="M11" i="1"/>
  <c r="K12" i="1"/>
  <c r="K13" i="1"/>
  <c r="L13" i="1"/>
  <c r="M13" i="1"/>
  <c r="K14" i="1"/>
  <c r="L14" i="1"/>
  <c r="M14" i="1"/>
  <c r="K15" i="1"/>
  <c r="M15" i="1" s="1"/>
  <c r="L15" i="1"/>
  <c r="K16" i="1"/>
  <c r="L16" i="1"/>
  <c r="M16" i="1"/>
  <c r="K17" i="1"/>
  <c r="M17" i="1" s="1"/>
  <c r="L17" i="1"/>
  <c r="K18" i="1"/>
  <c r="L18" i="1"/>
  <c r="M18" i="1"/>
  <c r="K19" i="1"/>
  <c r="L19" i="1"/>
  <c r="M19" i="1"/>
  <c r="K20" i="1"/>
  <c r="M20" i="1" s="1"/>
  <c r="L20" i="1"/>
  <c r="K21" i="1"/>
  <c r="L21" i="1"/>
  <c r="M21" i="1"/>
  <c r="K22" i="1"/>
  <c r="L22" i="1"/>
  <c r="M22" i="1"/>
  <c r="K23" i="1"/>
  <c r="M23" i="1" s="1"/>
  <c r="L23" i="1"/>
  <c r="K24" i="1"/>
  <c r="L24" i="1"/>
  <c r="M24" i="1"/>
  <c r="K25" i="1"/>
  <c r="M25" i="1" s="1"/>
  <c r="L25" i="1"/>
  <c r="K26" i="1"/>
  <c r="L26" i="1"/>
  <c r="M26" i="1"/>
  <c r="K27" i="1"/>
  <c r="L27" i="1"/>
  <c r="M27" i="1"/>
  <c r="K28" i="1"/>
  <c r="M28" i="1" s="1"/>
  <c r="L28" i="1"/>
  <c r="K29" i="1"/>
  <c r="L29" i="1"/>
  <c r="M29" i="1"/>
  <c r="K30" i="1"/>
  <c r="L30" i="1"/>
  <c r="M30" i="1"/>
  <c r="K31" i="1"/>
  <c r="M31" i="1" s="1"/>
  <c r="L31" i="1"/>
  <c r="K32" i="1"/>
  <c r="L32" i="1"/>
  <c r="M32" i="1"/>
  <c r="K33" i="1"/>
  <c r="M33" i="1" s="1"/>
  <c r="L33" i="1"/>
  <c r="K34" i="1"/>
  <c r="L34" i="1"/>
  <c r="M34" i="1"/>
  <c r="K35" i="1"/>
  <c r="L35" i="1"/>
  <c r="M35" i="1"/>
  <c r="K36" i="1"/>
  <c r="M36" i="1" s="1"/>
  <c r="L36" i="1"/>
  <c r="K37" i="1"/>
  <c r="L37" i="1"/>
  <c r="M37" i="1"/>
  <c r="K38" i="1"/>
  <c r="L38" i="1"/>
  <c r="M38" i="1"/>
  <c r="K39" i="1"/>
  <c r="M39" i="1" s="1"/>
  <c r="L39" i="1"/>
  <c r="K40" i="1"/>
  <c r="L40" i="1"/>
  <c r="M40" i="1"/>
  <c r="K41" i="1"/>
  <c r="M41" i="1" s="1"/>
  <c r="L41" i="1"/>
  <c r="K42" i="1"/>
  <c r="L42" i="1"/>
  <c r="M42" i="1"/>
  <c r="K43" i="1"/>
  <c r="L43" i="1"/>
  <c r="M43" i="1"/>
  <c r="K44" i="1"/>
  <c r="M44" i="1" s="1"/>
  <c r="L44" i="1"/>
  <c r="K45" i="1"/>
  <c r="L45" i="1"/>
  <c r="M45" i="1"/>
  <c r="K46" i="1"/>
  <c r="L46" i="1"/>
  <c r="M46" i="1"/>
  <c r="K47" i="1"/>
  <c r="M47" i="1" s="1"/>
  <c r="L47" i="1"/>
  <c r="K48" i="1"/>
  <c r="L48" i="1"/>
  <c r="M48" i="1"/>
  <c r="K49" i="1"/>
  <c r="M49" i="1" s="1"/>
  <c r="L49" i="1"/>
  <c r="K50" i="1"/>
  <c r="L50" i="1"/>
  <c r="M50" i="1"/>
  <c r="K51" i="1"/>
  <c r="L51" i="1"/>
  <c r="M51" i="1"/>
  <c r="K52" i="1"/>
  <c r="M52" i="1" s="1"/>
  <c r="L52" i="1"/>
  <c r="K53" i="1"/>
  <c r="L53" i="1"/>
  <c r="M53" i="1"/>
  <c r="K54" i="1"/>
  <c r="L54" i="1"/>
  <c r="M54" i="1"/>
  <c r="K55" i="1"/>
  <c r="M55" i="1" s="1"/>
  <c r="L55" i="1"/>
  <c r="K56" i="1"/>
  <c r="L56" i="1"/>
  <c r="M56" i="1"/>
  <c r="K57" i="1"/>
  <c r="M57" i="1" s="1"/>
  <c r="L57" i="1"/>
  <c r="K58" i="1"/>
  <c r="L58" i="1"/>
  <c r="M58" i="1"/>
  <c r="K59" i="1"/>
  <c r="L59" i="1"/>
  <c r="M59" i="1"/>
  <c r="K60" i="1"/>
  <c r="M60" i="1" s="1"/>
  <c r="L60" i="1"/>
  <c r="K61" i="1"/>
  <c r="L61" i="1"/>
  <c r="M61" i="1"/>
  <c r="K62" i="1"/>
  <c r="L62" i="1"/>
  <c r="M62" i="1"/>
  <c r="M6" i="1"/>
  <c r="L6" i="1"/>
  <c r="K6" i="1"/>
  <c r="N7" i="2"/>
  <c r="O7" i="2"/>
  <c r="P7" i="2"/>
  <c r="Q7" i="2"/>
  <c r="N8" i="2"/>
  <c r="O8" i="2"/>
  <c r="P8" i="2"/>
  <c r="Q8" i="2"/>
  <c r="N9" i="2"/>
  <c r="O9" i="2"/>
  <c r="P9" i="2"/>
  <c r="Q9" i="2"/>
  <c r="N10" i="2"/>
  <c r="O10" i="2"/>
  <c r="P10" i="2"/>
  <c r="Q10" i="2"/>
  <c r="N11" i="2"/>
  <c r="O11" i="2"/>
  <c r="P11" i="2"/>
  <c r="Q11" i="2"/>
  <c r="N12" i="2"/>
  <c r="O12" i="2"/>
  <c r="P12" i="2"/>
  <c r="Q12" i="2"/>
  <c r="N13" i="2"/>
  <c r="O13" i="2"/>
  <c r="P13" i="2"/>
  <c r="Q13" i="2"/>
  <c r="N14" i="2"/>
  <c r="O14" i="2"/>
  <c r="P14" i="2"/>
  <c r="Q14" i="2"/>
  <c r="N15" i="2"/>
  <c r="O15" i="2"/>
  <c r="P15" i="2"/>
  <c r="Q15" i="2"/>
  <c r="N16" i="2"/>
  <c r="O16" i="2"/>
  <c r="P16" i="2"/>
  <c r="Q16" i="2"/>
  <c r="N17" i="2"/>
  <c r="O17" i="2"/>
  <c r="P17" i="2"/>
  <c r="Q17" i="2"/>
  <c r="N18" i="2"/>
  <c r="O18" i="2"/>
  <c r="P18" i="2"/>
  <c r="Q18" i="2"/>
  <c r="N19" i="2"/>
  <c r="O19" i="2"/>
  <c r="P19" i="2"/>
  <c r="Q19" i="2"/>
  <c r="N20" i="2"/>
  <c r="O20" i="2"/>
  <c r="P20" i="2"/>
  <c r="Q20" i="2"/>
  <c r="N21" i="2"/>
  <c r="O21" i="2"/>
  <c r="P21" i="2"/>
  <c r="Q21" i="2"/>
  <c r="N22" i="2"/>
  <c r="O22" i="2"/>
  <c r="P22" i="2"/>
  <c r="Q22" i="2"/>
  <c r="N23" i="2"/>
  <c r="O23" i="2"/>
  <c r="P23" i="2"/>
  <c r="Q23" i="2"/>
  <c r="N24" i="2"/>
  <c r="O24" i="2"/>
  <c r="P24" i="2"/>
  <c r="Q24" i="2"/>
  <c r="N25" i="2"/>
  <c r="O25" i="2"/>
  <c r="P25" i="2"/>
  <c r="Q25" i="2"/>
  <c r="N26" i="2"/>
  <c r="O26" i="2"/>
  <c r="P26" i="2"/>
  <c r="Q26" i="2"/>
  <c r="N27" i="2"/>
  <c r="O27" i="2"/>
  <c r="P27" i="2"/>
  <c r="Q27" i="2"/>
  <c r="N28" i="2"/>
  <c r="O28" i="2"/>
  <c r="P28" i="2"/>
  <c r="Q28" i="2"/>
  <c r="N29" i="2"/>
  <c r="O29" i="2"/>
  <c r="P29" i="2"/>
  <c r="Q29" i="2"/>
  <c r="N30" i="2"/>
  <c r="O30" i="2"/>
  <c r="P30" i="2"/>
  <c r="Q30" i="2"/>
  <c r="N31" i="2"/>
  <c r="O31" i="2"/>
  <c r="P31" i="2"/>
  <c r="Q31" i="2"/>
  <c r="N32" i="2"/>
  <c r="O32" i="2"/>
  <c r="P32" i="2"/>
  <c r="Q32" i="2"/>
  <c r="N33" i="2"/>
  <c r="O33" i="2"/>
  <c r="P33" i="2"/>
  <c r="Q33" i="2"/>
  <c r="N34" i="2"/>
  <c r="O34" i="2"/>
  <c r="P34" i="2"/>
  <c r="Q34" i="2"/>
  <c r="N35" i="2"/>
  <c r="O35" i="2"/>
  <c r="P35" i="2"/>
  <c r="Q35" i="2"/>
  <c r="N36" i="2"/>
  <c r="O36" i="2"/>
  <c r="P36" i="2"/>
  <c r="Q36" i="2"/>
  <c r="N37" i="2"/>
  <c r="O37" i="2"/>
  <c r="P37" i="2"/>
  <c r="Q37" i="2"/>
  <c r="N38" i="2"/>
  <c r="O38" i="2"/>
  <c r="P38" i="2"/>
  <c r="Q38" i="2"/>
  <c r="N39" i="2"/>
  <c r="O39" i="2"/>
  <c r="P39" i="2"/>
  <c r="Q39" i="2"/>
  <c r="N40" i="2"/>
  <c r="O40" i="2"/>
  <c r="P40" i="2"/>
  <c r="Q40" i="2"/>
  <c r="N41" i="2"/>
  <c r="O41" i="2"/>
  <c r="P41" i="2"/>
  <c r="Q41" i="2"/>
  <c r="N42" i="2"/>
  <c r="O42" i="2"/>
  <c r="P42" i="2"/>
  <c r="Q42" i="2"/>
  <c r="N43" i="2"/>
  <c r="O43" i="2"/>
  <c r="P43" i="2"/>
  <c r="Q43" i="2"/>
  <c r="N44" i="2"/>
  <c r="P44" i="2"/>
  <c r="N45" i="2"/>
  <c r="O45" i="2"/>
  <c r="P45" i="2"/>
  <c r="Q45" i="2"/>
  <c r="N46" i="2"/>
  <c r="O46" i="2"/>
  <c r="P46" i="2"/>
  <c r="Q46" i="2"/>
  <c r="Q6" i="2"/>
  <c r="O6" i="2"/>
  <c r="P6" i="2"/>
  <c r="N6" i="2"/>
  <c r="K7" i="2"/>
  <c r="M7" i="2" s="1"/>
  <c r="L7" i="2"/>
  <c r="K8" i="2"/>
  <c r="L8" i="2"/>
  <c r="M8" i="2"/>
  <c r="K9" i="2"/>
  <c r="M9" i="2" s="1"/>
  <c r="L9" i="2"/>
  <c r="K10" i="2"/>
  <c r="L10" i="2"/>
  <c r="M10" i="2"/>
  <c r="K11" i="2"/>
  <c r="L11" i="2"/>
  <c r="M11" i="2"/>
  <c r="K12" i="2"/>
  <c r="M12" i="2" s="1"/>
  <c r="L12" i="2"/>
  <c r="K13" i="2"/>
  <c r="M13" i="2" s="1"/>
  <c r="L13" i="2"/>
  <c r="K14" i="2"/>
  <c r="L14" i="2"/>
  <c r="M14" i="2"/>
  <c r="K15" i="2"/>
  <c r="M15" i="2" s="1"/>
  <c r="L15" i="2"/>
  <c r="K16" i="2"/>
  <c r="L16" i="2"/>
  <c r="M16" i="2"/>
  <c r="K17" i="2"/>
  <c r="M17" i="2" s="1"/>
  <c r="L17" i="2"/>
  <c r="K18" i="2"/>
  <c r="L18" i="2"/>
  <c r="M18" i="2"/>
  <c r="K19" i="2"/>
  <c r="L19" i="2"/>
  <c r="M19" i="2"/>
  <c r="K20" i="2"/>
  <c r="M20" i="2" s="1"/>
  <c r="L20" i="2"/>
  <c r="K21" i="2"/>
  <c r="M21" i="2" s="1"/>
  <c r="L21" i="2"/>
  <c r="K22" i="2"/>
  <c r="L22" i="2"/>
  <c r="M22" i="2"/>
  <c r="K23" i="2"/>
  <c r="M23" i="2" s="1"/>
  <c r="L23" i="2"/>
  <c r="K24" i="2"/>
  <c r="L24" i="2"/>
  <c r="M24" i="2"/>
  <c r="K25" i="2"/>
  <c r="M25" i="2" s="1"/>
  <c r="L25" i="2"/>
  <c r="K26" i="2"/>
  <c r="L26" i="2"/>
  <c r="M26" i="2"/>
  <c r="K27" i="2"/>
  <c r="L27" i="2"/>
  <c r="M27" i="2"/>
  <c r="K28" i="2"/>
  <c r="M28" i="2" s="1"/>
  <c r="L28" i="2"/>
  <c r="K29" i="2"/>
  <c r="L29" i="2"/>
  <c r="M29" i="2"/>
  <c r="K30" i="2"/>
  <c r="L30" i="2"/>
  <c r="M30" i="2"/>
  <c r="K31" i="2"/>
  <c r="M31" i="2" s="1"/>
  <c r="L31" i="2"/>
  <c r="K32" i="2"/>
  <c r="L32" i="2"/>
  <c r="M32" i="2"/>
  <c r="K33" i="2"/>
  <c r="M33" i="2" s="1"/>
  <c r="L33" i="2"/>
  <c r="K34" i="2"/>
  <c r="L34" i="2"/>
  <c r="M34" i="2"/>
  <c r="K35" i="2"/>
  <c r="L35" i="2"/>
  <c r="M35" i="2"/>
  <c r="K36" i="2"/>
  <c r="M36" i="2" s="1"/>
  <c r="L36" i="2"/>
  <c r="K37" i="2"/>
  <c r="L37" i="2"/>
  <c r="M37" i="2"/>
  <c r="K38" i="2"/>
  <c r="L38" i="2"/>
  <c r="M38" i="2"/>
  <c r="K39" i="2"/>
  <c r="M39" i="2" s="1"/>
  <c r="L39" i="2"/>
  <c r="K40" i="2"/>
  <c r="K41" i="2"/>
  <c r="M41" i="2" s="1"/>
  <c r="L41" i="2"/>
  <c r="K42" i="2"/>
  <c r="L42" i="2"/>
  <c r="M42" i="2"/>
  <c r="K43" i="2"/>
  <c r="L43" i="2"/>
  <c r="M43" i="2"/>
  <c r="K44" i="2"/>
  <c r="K45" i="2"/>
  <c r="L45" i="2"/>
  <c r="M45" i="2"/>
  <c r="K46" i="2"/>
  <c r="L46" i="2"/>
  <c r="M46" i="2"/>
  <c r="M6" i="2"/>
  <c r="L6" i="2"/>
  <c r="K6" i="2"/>
  <c r="N7" i="3"/>
  <c r="O7" i="3"/>
  <c r="P7" i="3"/>
  <c r="Q7" i="3"/>
  <c r="N8" i="3"/>
  <c r="O8" i="3"/>
  <c r="P8" i="3"/>
  <c r="Q8" i="3"/>
  <c r="N9" i="3"/>
  <c r="O9" i="3"/>
  <c r="P9" i="3"/>
  <c r="Q9" i="3"/>
  <c r="N10" i="3"/>
  <c r="O10" i="3"/>
  <c r="P10" i="3"/>
  <c r="Q10" i="3"/>
  <c r="N11" i="3"/>
  <c r="O11" i="3"/>
  <c r="P11" i="3"/>
  <c r="Q11" i="3"/>
  <c r="N12" i="3"/>
  <c r="O12" i="3"/>
  <c r="P12" i="3"/>
  <c r="Q12" i="3"/>
  <c r="N13" i="3"/>
  <c r="O13" i="3"/>
  <c r="P13" i="3"/>
  <c r="Q13" i="3"/>
  <c r="N14" i="3"/>
  <c r="O14" i="3"/>
  <c r="P14" i="3"/>
  <c r="Q14" i="3"/>
  <c r="N15" i="3"/>
  <c r="O15" i="3"/>
  <c r="P15" i="3"/>
  <c r="Q15" i="3"/>
  <c r="N16" i="3"/>
  <c r="O16" i="3"/>
  <c r="P16" i="3"/>
  <c r="Q16" i="3"/>
  <c r="N17" i="3"/>
  <c r="O17" i="3"/>
  <c r="P17" i="3"/>
  <c r="Q17" i="3"/>
  <c r="N18" i="3"/>
  <c r="O18" i="3"/>
  <c r="P18" i="3"/>
  <c r="Q18" i="3"/>
  <c r="N19" i="3"/>
  <c r="O19" i="3"/>
  <c r="P19" i="3"/>
  <c r="Q19" i="3"/>
  <c r="N20" i="3"/>
  <c r="O20" i="3"/>
  <c r="P20" i="3"/>
  <c r="Q20" i="3"/>
  <c r="N21" i="3"/>
  <c r="O21" i="3"/>
  <c r="P21" i="3"/>
  <c r="Q21" i="3"/>
  <c r="N22" i="3"/>
  <c r="O22" i="3"/>
  <c r="P22" i="3"/>
  <c r="Q22" i="3"/>
  <c r="N23" i="3"/>
  <c r="O23" i="3"/>
  <c r="P23" i="3"/>
  <c r="Q23" i="3"/>
  <c r="N24" i="3"/>
  <c r="O24" i="3"/>
  <c r="P24" i="3"/>
  <c r="Q24" i="3"/>
  <c r="N25" i="3"/>
  <c r="O25" i="3"/>
  <c r="P25" i="3"/>
  <c r="Q25" i="3"/>
  <c r="N26" i="3"/>
  <c r="O26" i="3"/>
  <c r="P26" i="3"/>
  <c r="Q26" i="3"/>
  <c r="N27" i="3"/>
  <c r="O27" i="3"/>
  <c r="P27" i="3"/>
  <c r="Q27" i="3"/>
  <c r="N28" i="3"/>
  <c r="O28" i="3"/>
  <c r="P28" i="3"/>
  <c r="Q28" i="3"/>
  <c r="N29" i="3"/>
  <c r="O29" i="3"/>
  <c r="P29" i="3"/>
  <c r="Q29" i="3"/>
  <c r="N30" i="3"/>
  <c r="O30" i="3"/>
  <c r="P30" i="3"/>
  <c r="Q30" i="3"/>
  <c r="N31" i="3"/>
  <c r="O31" i="3"/>
  <c r="P31" i="3"/>
  <c r="Q31" i="3"/>
  <c r="N32" i="3"/>
  <c r="O32" i="3"/>
  <c r="P32" i="3"/>
  <c r="Q32" i="3"/>
  <c r="N33" i="3"/>
  <c r="O33" i="3"/>
  <c r="P33" i="3"/>
  <c r="Q33" i="3"/>
  <c r="N34" i="3"/>
  <c r="O34" i="3"/>
  <c r="P34" i="3"/>
  <c r="Q34" i="3"/>
  <c r="N35" i="3"/>
  <c r="O35" i="3"/>
  <c r="P35" i="3"/>
  <c r="Q35" i="3"/>
  <c r="N36" i="3"/>
  <c r="O36" i="3"/>
  <c r="P36" i="3"/>
  <c r="Q36" i="3"/>
  <c r="N37" i="3"/>
  <c r="O37" i="3"/>
  <c r="P37" i="3"/>
  <c r="Q37" i="3"/>
  <c r="N38" i="3"/>
  <c r="O38" i="3"/>
  <c r="P38" i="3"/>
  <c r="Q38" i="3"/>
  <c r="N39" i="3"/>
  <c r="O39" i="3"/>
  <c r="P39" i="3"/>
  <c r="Q39" i="3"/>
  <c r="N40" i="3"/>
  <c r="O40" i="3"/>
  <c r="P40" i="3"/>
  <c r="Q40" i="3"/>
  <c r="N41" i="3"/>
  <c r="O41" i="3"/>
  <c r="P41" i="3"/>
  <c r="Q41" i="3"/>
  <c r="Q6" i="3"/>
  <c r="O6" i="3"/>
  <c r="P6" i="3"/>
  <c r="N6" i="3"/>
  <c r="K7" i="3"/>
  <c r="M7" i="3" s="1"/>
  <c r="L7" i="3"/>
  <c r="K8" i="3"/>
  <c r="L8" i="3"/>
  <c r="M8" i="3"/>
  <c r="K9" i="3"/>
  <c r="M9" i="3" s="1"/>
  <c r="L9" i="3"/>
  <c r="K10" i="3"/>
  <c r="M10" i="3" s="1"/>
  <c r="L10" i="3"/>
  <c r="K11" i="3"/>
  <c r="L11" i="3"/>
  <c r="M11" i="3"/>
  <c r="K12" i="3"/>
  <c r="M12" i="3" s="1"/>
  <c r="L12" i="3"/>
  <c r="K13" i="3"/>
  <c r="L13" i="3"/>
  <c r="M13" i="3"/>
  <c r="K14" i="3"/>
  <c r="L14" i="3"/>
  <c r="M14" i="3"/>
  <c r="K15" i="3"/>
  <c r="M15" i="3" s="1"/>
  <c r="L15" i="3"/>
  <c r="K16" i="3"/>
  <c r="L16" i="3"/>
  <c r="M16" i="3"/>
  <c r="K17" i="3"/>
  <c r="M17" i="3" s="1"/>
  <c r="L17" i="3"/>
  <c r="K18" i="3"/>
  <c r="M18" i="3" s="1"/>
  <c r="L18" i="3"/>
  <c r="K19" i="3"/>
  <c r="L19" i="3"/>
  <c r="M19" i="3"/>
  <c r="K20" i="3"/>
  <c r="M20" i="3" s="1"/>
  <c r="L20" i="3"/>
  <c r="K21" i="3"/>
  <c r="L21" i="3"/>
  <c r="M21" i="3"/>
  <c r="K22" i="3"/>
  <c r="L22" i="3"/>
  <c r="M22" i="3"/>
  <c r="K23" i="3"/>
  <c r="M23" i="3" s="1"/>
  <c r="L23" i="3"/>
  <c r="K24" i="3"/>
  <c r="L24" i="3"/>
  <c r="M24" i="3"/>
  <c r="K25" i="3"/>
  <c r="M25" i="3" s="1"/>
  <c r="L25" i="3"/>
  <c r="K26" i="3"/>
  <c r="M26" i="3" s="1"/>
  <c r="L26" i="3"/>
  <c r="K27" i="3"/>
  <c r="L27" i="3"/>
  <c r="M27" i="3"/>
  <c r="K28" i="3"/>
  <c r="M28" i="3" s="1"/>
  <c r="L28" i="3"/>
  <c r="K29" i="3"/>
  <c r="L29" i="3"/>
  <c r="M29" i="3"/>
  <c r="K30" i="3"/>
  <c r="L30" i="3"/>
  <c r="M30" i="3"/>
  <c r="K31" i="3"/>
  <c r="M31" i="3" s="1"/>
  <c r="L31" i="3"/>
  <c r="K32" i="3"/>
  <c r="L32" i="3"/>
  <c r="M32" i="3"/>
  <c r="K33" i="3"/>
  <c r="M33" i="3" s="1"/>
  <c r="L33" i="3"/>
  <c r="K34" i="3"/>
  <c r="M34" i="3" s="1"/>
  <c r="L34" i="3"/>
  <c r="K35" i="3"/>
  <c r="L35" i="3"/>
  <c r="M35" i="3"/>
  <c r="K36" i="3"/>
  <c r="M36" i="3" s="1"/>
  <c r="L36" i="3"/>
  <c r="K37" i="3"/>
  <c r="L37" i="3"/>
  <c r="M37" i="3"/>
  <c r="K38" i="3"/>
  <c r="L38" i="3"/>
  <c r="M38" i="3"/>
  <c r="K39" i="3"/>
  <c r="M39" i="3" s="1"/>
  <c r="L39" i="3"/>
  <c r="K40" i="3"/>
  <c r="L40" i="3"/>
  <c r="M40" i="3"/>
  <c r="K41" i="3"/>
  <c r="M41" i="3" s="1"/>
  <c r="L41" i="3"/>
  <c r="M6" i="3"/>
  <c r="L6" i="3"/>
  <c r="K6" i="3"/>
  <c r="N7" i="4"/>
  <c r="O7" i="4"/>
  <c r="P7" i="4"/>
  <c r="Q7" i="4"/>
  <c r="N8" i="4"/>
  <c r="O8" i="4"/>
  <c r="P8" i="4"/>
  <c r="Q8" i="4"/>
  <c r="N9" i="4"/>
  <c r="O9" i="4"/>
  <c r="P9" i="4"/>
  <c r="Q9" i="4"/>
  <c r="N10" i="4"/>
  <c r="O10" i="4"/>
  <c r="P10" i="4"/>
  <c r="Q10" i="4"/>
  <c r="N11" i="4"/>
  <c r="O11" i="4"/>
  <c r="P11" i="4"/>
  <c r="Q11" i="4"/>
  <c r="N12" i="4"/>
  <c r="O12" i="4"/>
  <c r="P12" i="4"/>
  <c r="Q12" i="4"/>
  <c r="N13" i="4"/>
  <c r="O13" i="4"/>
  <c r="P13" i="4"/>
  <c r="Q13" i="4"/>
  <c r="N14" i="4"/>
  <c r="O14" i="4"/>
  <c r="P14" i="4"/>
  <c r="Q14" i="4"/>
  <c r="N15" i="4"/>
  <c r="O15" i="4"/>
  <c r="P15" i="4"/>
  <c r="Q15" i="4"/>
  <c r="N16" i="4"/>
  <c r="O16" i="4"/>
  <c r="P16" i="4"/>
  <c r="Q16" i="4"/>
  <c r="N17" i="4"/>
  <c r="O17" i="4"/>
  <c r="P17" i="4"/>
  <c r="Q17" i="4"/>
  <c r="N18" i="4"/>
  <c r="O18" i="4"/>
  <c r="P18" i="4"/>
  <c r="Q18" i="4"/>
  <c r="N19" i="4"/>
  <c r="O19" i="4"/>
  <c r="P19" i="4"/>
  <c r="Q19" i="4"/>
  <c r="N20" i="4"/>
  <c r="O20" i="4"/>
  <c r="P20" i="4"/>
  <c r="Q20" i="4"/>
  <c r="N21" i="4"/>
  <c r="O21" i="4"/>
  <c r="P21" i="4"/>
  <c r="Q21" i="4"/>
  <c r="N22" i="4"/>
  <c r="O22" i="4"/>
  <c r="P22" i="4"/>
  <c r="Q22" i="4"/>
  <c r="N23" i="4"/>
  <c r="O23" i="4"/>
  <c r="P23" i="4"/>
  <c r="Q23" i="4"/>
  <c r="N24" i="4"/>
  <c r="O24" i="4"/>
  <c r="P24" i="4"/>
  <c r="Q24" i="4"/>
  <c r="N25" i="4"/>
  <c r="O25" i="4"/>
  <c r="P25" i="4"/>
  <c r="Q25" i="4"/>
  <c r="N26" i="4"/>
  <c r="O26" i="4"/>
  <c r="P26" i="4"/>
  <c r="Q26" i="4"/>
  <c r="N27" i="4"/>
  <c r="O27" i="4"/>
  <c r="P27" i="4"/>
  <c r="Q27" i="4"/>
  <c r="N28" i="4"/>
  <c r="O28" i="4"/>
  <c r="P28" i="4"/>
  <c r="Q28" i="4"/>
  <c r="N29" i="4"/>
  <c r="O29" i="4"/>
  <c r="P29" i="4"/>
  <c r="Q29" i="4"/>
  <c r="N30" i="4"/>
  <c r="O30" i="4"/>
  <c r="P30" i="4"/>
  <c r="Q30" i="4"/>
  <c r="N31" i="4"/>
  <c r="O31" i="4"/>
  <c r="P31" i="4"/>
  <c r="Q31" i="4"/>
  <c r="N32" i="4"/>
  <c r="O32" i="4"/>
  <c r="P32" i="4"/>
  <c r="Q32" i="4"/>
  <c r="N33" i="4"/>
  <c r="O33" i="4"/>
  <c r="P33" i="4"/>
  <c r="Q33" i="4"/>
  <c r="N34" i="4"/>
  <c r="O34" i="4"/>
  <c r="P34" i="4"/>
  <c r="Q34" i="4"/>
  <c r="N35" i="4"/>
  <c r="O35" i="4"/>
  <c r="P35" i="4"/>
  <c r="Q35" i="4"/>
  <c r="N36" i="4"/>
  <c r="O36" i="4"/>
  <c r="P36" i="4"/>
  <c r="Q36" i="4"/>
  <c r="N37" i="4"/>
  <c r="O37" i="4"/>
  <c r="P37" i="4"/>
  <c r="Q37" i="4"/>
  <c r="N38" i="4"/>
  <c r="O38" i="4"/>
  <c r="P38" i="4"/>
  <c r="Q38" i="4"/>
  <c r="N39" i="4"/>
  <c r="O39" i="4"/>
  <c r="P39" i="4"/>
  <c r="Q39" i="4"/>
  <c r="N40" i="4"/>
  <c r="O40" i="4"/>
  <c r="P40" i="4"/>
  <c r="Q40" i="4"/>
  <c r="N41" i="4"/>
  <c r="O41" i="4"/>
  <c r="P41" i="4"/>
  <c r="Q41" i="4"/>
  <c r="N42" i="4"/>
  <c r="O42" i="4"/>
  <c r="P42" i="4"/>
  <c r="Q42" i="4"/>
  <c r="N43" i="4"/>
  <c r="O43" i="4"/>
  <c r="P43" i="4"/>
  <c r="Q43" i="4"/>
  <c r="N44" i="4"/>
  <c r="O44" i="4"/>
  <c r="P44" i="4"/>
  <c r="Q44" i="4"/>
  <c r="N45" i="4"/>
  <c r="O45" i="4"/>
  <c r="P45" i="4"/>
  <c r="Q45" i="4"/>
  <c r="N46" i="4"/>
  <c r="O46" i="4"/>
  <c r="P46" i="4"/>
  <c r="Q46" i="4"/>
  <c r="N47" i="4"/>
  <c r="O47" i="4"/>
  <c r="P47" i="4"/>
  <c r="Q47" i="4"/>
  <c r="N48" i="4"/>
  <c r="O48" i="4"/>
  <c r="P48" i="4"/>
  <c r="Q48" i="4"/>
  <c r="N49" i="4"/>
  <c r="O49" i="4"/>
  <c r="P49" i="4"/>
  <c r="Q49" i="4"/>
  <c r="Q6" i="4"/>
  <c r="O6" i="4"/>
  <c r="P6" i="4"/>
  <c r="N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M6" i="4"/>
  <c r="L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6" i="4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P6" i="5"/>
  <c r="N6" i="5"/>
  <c r="L7" i="5"/>
  <c r="M7" i="5"/>
  <c r="L8" i="5"/>
  <c r="M8" i="5"/>
  <c r="L9" i="5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  <c r="L31" i="5"/>
  <c r="M31" i="5"/>
  <c r="L32" i="5"/>
  <c r="M32" i="5"/>
  <c r="L33" i="5"/>
  <c r="M33" i="5"/>
  <c r="L34" i="5"/>
  <c r="M34" i="5"/>
  <c r="L35" i="5"/>
  <c r="M35" i="5"/>
  <c r="L36" i="5"/>
  <c r="M36" i="5"/>
  <c r="L37" i="5"/>
  <c r="M37" i="5"/>
  <c r="L38" i="5"/>
  <c r="M38" i="5"/>
  <c r="M6" i="5"/>
  <c r="L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6" i="5"/>
  <c r="Q7" i="6"/>
  <c r="Q8" i="6"/>
  <c r="Q9" i="6"/>
  <c r="Q10" i="6"/>
  <c r="Q11" i="6"/>
  <c r="Q12" i="6"/>
  <c r="Q13" i="6"/>
  <c r="Q6" i="6"/>
  <c r="P7" i="6"/>
  <c r="P8" i="6"/>
  <c r="P9" i="6"/>
  <c r="P10" i="6"/>
  <c r="P11" i="6"/>
  <c r="P12" i="6"/>
  <c r="P13" i="6"/>
  <c r="P6" i="6"/>
  <c r="O7" i="6"/>
  <c r="O8" i="6"/>
  <c r="O9" i="6"/>
  <c r="O10" i="6"/>
  <c r="O11" i="6"/>
  <c r="O12" i="6"/>
  <c r="O13" i="6"/>
  <c r="O6" i="6"/>
  <c r="N7" i="6"/>
  <c r="N8" i="6"/>
  <c r="N9" i="6"/>
  <c r="N10" i="6"/>
  <c r="N11" i="6"/>
  <c r="N12" i="6"/>
  <c r="N13" i="6"/>
  <c r="N6" i="6"/>
  <c r="M7" i="6"/>
  <c r="M8" i="6"/>
  <c r="M9" i="6"/>
  <c r="M10" i="6"/>
  <c r="M11" i="6"/>
  <c r="M12" i="6"/>
  <c r="M13" i="6"/>
  <c r="M6" i="6"/>
  <c r="L7" i="6"/>
  <c r="L8" i="6"/>
  <c r="L9" i="6"/>
  <c r="L10" i="6"/>
  <c r="L11" i="6"/>
  <c r="L12" i="6"/>
  <c r="L13" i="6"/>
  <c r="L6" i="6"/>
  <c r="K7" i="6"/>
  <c r="K8" i="6"/>
  <c r="K9" i="6"/>
  <c r="K10" i="6"/>
  <c r="K11" i="6"/>
  <c r="K12" i="6"/>
  <c r="K13" i="6"/>
  <c r="K6" i="6"/>
  <c r="J8" i="6" l="1"/>
  <c r="J28" i="5"/>
  <c r="J32" i="5"/>
  <c r="J35" i="5"/>
  <c r="J25" i="5"/>
  <c r="J22" i="5"/>
  <c r="J18" i="5"/>
  <c r="J14" i="5"/>
  <c r="J10" i="5"/>
  <c r="J46" i="4"/>
  <c r="J38" i="4"/>
  <c r="J31" i="4"/>
  <c r="J27" i="4"/>
  <c r="J23" i="4"/>
  <c r="J18" i="4"/>
  <c r="J10" i="4"/>
  <c r="J7" i="4"/>
  <c r="J26" i="3"/>
  <c r="J31" i="3"/>
  <c r="J35" i="3"/>
  <c r="J22" i="3"/>
  <c r="J19" i="3"/>
  <c r="J16" i="3"/>
  <c r="J11" i="3"/>
  <c r="J8" i="3"/>
  <c r="J43" i="2"/>
  <c r="J39" i="2"/>
  <c r="J36" i="2"/>
  <c r="J32" i="2"/>
  <c r="J28" i="2"/>
  <c r="J24" i="2"/>
  <c r="J20" i="2"/>
  <c r="J17" i="2"/>
  <c r="J11" i="2"/>
  <c r="J7" i="2"/>
  <c r="J59" i="1"/>
  <c r="J55" i="1"/>
  <c r="J49" i="1"/>
  <c r="J44" i="1"/>
  <c r="J41" i="1"/>
  <c r="J38" i="1"/>
  <c r="J34" i="1"/>
  <c r="J31" i="1"/>
  <c r="J27" i="1"/>
  <c r="J24" i="1"/>
  <c r="J19" i="1"/>
  <c r="J16" i="1"/>
  <c r="J11" i="1"/>
  <c r="J7" i="1"/>
  <c r="H7" i="6" l="1"/>
  <c r="I7" i="6"/>
  <c r="H8" i="6"/>
  <c r="I8" i="6"/>
  <c r="H9" i="6"/>
  <c r="I9" i="6"/>
  <c r="H10" i="6"/>
  <c r="I10" i="6"/>
  <c r="H11" i="6"/>
  <c r="I11" i="6"/>
  <c r="H12" i="6"/>
  <c r="I12" i="6"/>
  <c r="I6" i="6"/>
  <c r="H6" i="6"/>
  <c r="H7" i="5"/>
  <c r="I7" i="5"/>
  <c r="H8" i="5"/>
  <c r="I8" i="5"/>
  <c r="H9" i="5"/>
  <c r="I9" i="5"/>
  <c r="H10" i="5"/>
  <c r="I10" i="5"/>
  <c r="H11" i="5"/>
  <c r="I11" i="5"/>
  <c r="H12" i="5"/>
  <c r="I12" i="5"/>
  <c r="H14" i="5"/>
  <c r="I14" i="5"/>
  <c r="H15" i="5"/>
  <c r="I15" i="5"/>
  <c r="H16" i="5"/>
  <c r="I16" i="5"/>
  <c r="H18" i="5"/>
  <c r="I18" i="5"/>
  <c r="H19" i="5"/>
  <c r="I19" i="5"/>
  <c r="H21" i="5"/>
  <c r="I21" i="5"/>
  <c r="H22" i="5"/>
  <c r="I22" i="5"/>
  <c r="H23" i="5"/>
  <c r="I23" i="5"/>
  <c r="H25" i="5"/>
  <c r="I25" i="5"/>
  <c r="H26" i="5"/>
  <c r="I26" i="5"/>
  <c r="H28" i="5"/>
  <c r="I28" i="5"/>
  <c r="H29" i="5"/>
  <c r="I29" i="5"/>
  <c r="H30" i="5"/>
  <c r="I30" i="5"/>
  <c r="H32" i="5"/>
  <c r="I32" i="5"/>
  <c r="H33" i="5"/>
  <c r="I33" i="5"/>
  <c r="H35" i="5"/>
  <c r="I35" i="5"/>
  <c r="H36" i="5"/>
  <c r="I36" i="5"/>
  <c r="H38" i="5"/>
  <c r="I38" i="5"/>
  <c r="I6" i="5"/>
  <c r="H6" i="5"/>
  <c r="H7" i="4"/>
  <c r="I7" i="4"/>
  <c r="H8" i="4"/>
  <c r="I8" i="4"/>
  <c r="H10" i="4"/>
  <c r="I10" i="4"/>
  <c r="H11" i="4"/>
  <c r="I11" i="4"/>
  <c r="H12" i="4"/>
  <c r="I12" i="4"/>
  <c r="H13" i="4"/>
  <c r="I13" i="4"/>
  <c r="H15" i="4"/>
  <c r="I15" i="4"/>
  <c r="H16" i="4"/>
  <c r="I16" i="4"/>
  <c r="H17" i="4"/>
  <c r="I17" i="4"/>
  <c r="H18" i="4"/>
  <c r="I18" i="4"/>
  <c r="H19" i="4"/>
  <c r="I19" i="4"/>
  <c r="H21" i="4"/>
  <c r="I21" i="4"/>
  <c r="H22" i="4"/>
  <c r="I22" i="4"/>
  <c r="H23" i="4"/>
  <c r="I23" i="4"/>
  <c r="H24" i="4"/>
  <c r="I24" i="4"/>
  <c r="H25" i="4"/>
  <c r="I25" i="4"/>
  <c r="H27" i="4"/>
  <c r="I27" i="4"/>
  <c r="H28" i="4"/>
  <c r="I28" i="4"/>
  <c r="H30" i="4"/>
  <c r="I30" i="4"/>
  <c r="H31" i="4"/>
  <c r="I31" i="4"/>
  <c r="H32" i="4"/>
  <c r="I32" i="4"/>
  <c r="H33" i="4"/>
  <c r="I33" i="4"/>
  <c r="H34" i="4"/>
  <c r="I34" i="4"/>
  <c r="H36" i="4"/>
  <c r="I36" i="4"/>
  <c r="H37" i="4"/>
  <c r="I37" i="4"/>
  <c r="H38" i="4"/>
  <c r="I38" i="4"/>
  <c r="H39" i="4"/>
  <c r="I39" i="4"/>
  <c r="H40" i="4"/>
  <c r="I40" i="4"/>
  <c r="H42" i="4"/>
  <c r="I42" i="4"/>
  <c r="H43" i="4"/>
  <c r="I43" i="4"/>
  <c r="H44" i="4"/>
  <c r="I44" i="4"/>
  <c r="H45" i="4"/>
  <c r="I45" i="4"/>
  <c r="H46" i="4"/>
  <c r="I46" i="4"/>
  <c r="H47" i="4"/>
  <c r="I47" i="4"/>
  <c r="H49" i="4"/>
  <c r="I49" i="4"/>
  <c r="I6" i="4"/>
  <c r="H6" i="4"/>
  <c r="H7" i="3"/>
  <c r="I7" i="3"/>
  <c r="H8" i="3"/>
  <c r="I8" i="3"/>
  <c r="H9" i="3"/>
  <c r="I9" i="3"/>
  <c r="H11" i="3"/>
  <c r="I11" i="3"/>
  <c r="H12" i="3"/>
  <c r="I12" i="3"/>
  <c r="H14" i="3"/>
  <c r="I14" i="3"/>
  <c r="H15" i="3"/>
  <c r="I15" i="3"/>
  <c r="H16" i="3"/>
  <c r="I16" i="3"/>
  <c r="H17" i="3"/>
  <c r="I17" i="3"/>
  <c r="H19" i="3"/>
  <c r="I19" i="3"/>
  <c r="H20" i="3"/>
  <c r="I20" i="3"/>
  <c r="H22" i="3"/>
  <c r="I22" i="3"/>
  <c r="H23" i="3"/>
  <c r="I23" i="3"/>
  <c r="H24" i="3"/>
  <c r="I24" i="3"/>
  <c r="H26" i="3"/>
  <c r="I26" i="3"/>
  <c r="H27" i="3"/>
  <c r="I27" i="3"/>
  <c r="H29" i="3"/>
  <c r="I29" i="3"/>
  <c r="H30" i="3"/>
  <c r="I30" i="3"/>
  <c r="H31" i="3"/>
  <c r="I31" i="3"/>
  <c r="H32" i="3"/>
  <c r="I32" i="3"/>
  <c r="H34" i="3"/>
  <c r="I34" i="3"/>
  <c r="H35" i="3"/>
  <c r="I35" i="3"/>
  <c r="H36" i="3"/>
  <c r="I36" i="3"/>
  <c r="H37" i="3"/>
  <c r="I37" i="3"/>
  <c r="H38" i="3"/>
  <c r="I38" i="3"/>
  <c r="H39" i="3"/>
  <c r="I39" i="3"/>
  <c r="H41" i="3"/>
  <c r="I41" i="3"/>
  <c r="I6" i="3"/>
  <c r="H6" i="3"/>
  <c r="H7" i="2"/>
  <c r="I7" i="2"/>
  <c r="H8" i="2"/>
  <c r="I8" i="2"/>
  <c r="H9" i="2"/>
  <c r="I9" i="2"/>
  <c r="H11" i="2"/>
  <c r="I11" i="2"/>
  <c r="H12" i="2"/>
  <c r="I12" i="2"/>
  <c r="H13" i="2"/>
  <c r="I13" i="2"/>
  <c r="H15" i="2"/>
  <c r="I15" i="2"/>
  <c r="H16" i="2"/>
  <c r="I16" i="2"/>
  <c r="H17" i="2"/>
  <c r="I17" i="2"/>
  <c r="H18" i="2"/>
  <c r="I18" i="2"/>
  <c r="H20" i="2"/>
  <c r="I20" i="2"/>
  <c r="H21" i="2"/>
  <c r="I21" i="2"/>
  <c r="H23" i="2"/>
  <c r="I23" i="2"/>
  <c r="H24" i="2"/>
  <c r="I24" i="2"/>
  <c r="H25" i="2"/>
  <c r="I25" i="2"/>
  <c r="H26" i="2"/>
  <c r="I26" i="2"/>
  <c r="H28" i="2"/>
  <c r="I28" i="2"/>
  <c r="H29" i="2"/>
  <c r="I29" i="2"/>
  <c r="H31" i="2"/>
  <c r="I31" i="2"/>
  <c r="H32" i="2"/>
  <c r="I32" i="2"/>
  <c r="H33" i="2"/>
  <c r="I33" i="2"/>
  <c r="H34" i="2"/>
  <c r="I34" i="2"/>
  <c r="H36" i="2"/>
  <c r="I36" i="2"/>
  <c r="H37" i="2"/>
  <c r="I37" i="2"/>
  <c r="H39" i="2"/>
  <c r="I39" i="2"/>
  <c r="H40" i="2"/>
  <c r="I40" i="2"/>
  <c r="H42" i="2"/>
  <c r="I42" i="2"/>
  <c r="H43" i="2"/>
  <c r="I43" i="2"/>
  <c r="H44" i="2"/>
  <c r="I44" i="2"/>
  <c r="H45" i="2"/>
  <c r="I45" i="2"/>
  <c r="H46" i="2"/>
  <c r="I6" i="2"/>
  <c r="H6" i="2"/>
  <c r="H7" i="1"/>
  <c r="I7" i="1"/>
  <c r="H8" i="1"/>
  <c r="I8" i="1"/>
  <c r="H9" i="1"/>
  <c r="I9" i="1"/>
  <c r="H11" i="1"/>
  <c r="I11" i="1"/>
  <c r="H12" i="1"/>
  <c r="I12" i="1"/>
  <c r="H13" i="1"/>
  <c r="I13" i="1"/>
  <c r="H14" i="1"/>
  <c r="I14" i="1"/>
  <c r="H16" i="1"/>
  <c r="I16" i="1"/>
  <c r="H17" i="1"/>
  <c r="I17" i="1"/>
  <c r="H19" i="1"/>
  <c r="I19" i="1"/>
  <c r="H20" i="1"/>
  <c r="I20" i="1"/>
  <c r="H21" i="1"/>
  <c r="I21" i="1"/>
  <c r="H23" i="1"/>
  <c r="I23" i="1"/>
  <c r="H24" i="1"/>
  <c r="I24" i="1"/>
  <c r="H25" i="1"/>
  <c r="I25" i="1"/>
  <c r="H27" i="1"/>
  <c r="I27" i="1"/>
  <c r="H28" i="1"/>
  <c r="I28" i="1"/>
  <c r="H29" i="1"/>
  <c r="I29" i="1"/>
  <c r="H31" i="1"/>
  <c r="I31" i="1"/>
  <c r="H32" i="1"/>
  <c r="I32" i="1"/>
  <c r="H34" i="1"/>
  <c r="I34" i="1"/>
  <c r="H35" i="1"/>
  <c r="I35" i="1"/>
  <c r="H37" i="1"/>
  <c r="I37" i="1"/>
  <c r="H38" i="1"/>
  <c r="I38" i="1"/>
  <c r="H39" i="1"/>
  <c r="I39" i="1"/>
  <c r="H41" i="1"/>
  <c r="I41" i="1"/>
  <c r="H42" i="1"/>
  <c r="I42" i="1"/>
  <c r="H44" i="1"/>
  <c r="I44" i="1"/>
  <c r="H45" i="1"/>
  <c r="I45" i="1"/>
  <c r="H46" i="1"/>
  <c r="I46" i="1"/>
  <c r="H48" i="1"/>
  <c r="I48" i="1"/>
  <c r="H49" i="1"/>
  <c r="I49" i="1"/>
  <c r="H50" i="1"/>
  <c r="I50" i="1"/>
  <c r="H51" i="1"/>
  <c r="I51" i="1"/>
  <c r="H52" i="1"/>
  <c r="I52" i="1"/>
  <c r="H54" i="1"/>
  <c r="I54" i="1"/>
  <c r="H55" i="1"/>
  <c r="I55" i="1"/>
  <c r="H56" i="1"/>
  <c r="I56" i="1"/>
  <c r="H58" i="1"/>
  <c r="I58" i="1"/>
  <c r="H59" i="1"/>
  <c r="I59" i="1"/>
  <c r="H60" i="1"/>
  <c r="I60" i="1"/>
  <c r="H62" i="1"/>
  <c r="I62" i="1"/>
  <c r="I6" i="1"/>
  <c r="H6" i="1"/>
  <c r="G46" i="2"/>
  <c r="I46" i="2" s="1"/>
  <c r="F46" i="2"/>
  <c r="C46" i="2"/>
  <c r="B46" i="2"/>
  <c r="D44" i="2"/>
  <c r="G13" i="6" l="1"/>
  <c r="G37" i="5"/>
  <c r="G34" i="5"/>
  <c r="G31" i="5"/>
  <c r="G27" i="5"/>
  <c r="G24" i="5"/>
  <c r="G20" i="5"/>
  <c r="G17" i="5"/>
  <c r="G13" i="5"/>
  <c r="G48" i="4"/>
  <c r="G41" i="4"/>
  <c r="G35" i="4"/>
  <c r="G29" i="4"/>
  <c r="G26" i="4"/>
  <c r="G20" i="4"/>
  <c r="G14" i="4"/>
  <c r="G9" i="4"/>
  <c r="G40" i="3"/>
  <c r="G33" i="3"/>
  <c r="G28" i="3"/>
  <c r="G25" i="3"/>
  <c r="G21" i="3"/>
  <c r="G18" i="3"/>
  <c r="G13" i="3"/>
  <c r="G10" i="3"/>
  <c r="G41" i="2"/>
  <c r="G38" i="2"/>
  <c r="G35" i="2"/>
  <c r="G30" i="2"/>
  <c r="G27" i="2"/>
  <c r="G22" i="2"/>
  <c r="G19" i="2"/>
  <c r="G14" i="2"/>
  <c r="G10" i="2"/>
  <c r="G61" i="1"/>
  <c r="G57" i="1"/>
  <c r="G53" i="1"/>
  <c r="G47" i="1"/>
  <c r="G43" i="1"/>
  <c r="G40" i="1"/>
  <c r="G36" i="1"/>
  <c r="G33" i="1"/>
  <c r="G30" i="1"/>
  <c r="G26" i="1"/>
  <c r="G22" i="1"/>
  <c r="G18" i="1"/>
  <c r="G15" i="1"/>
  <c r="G10" i="1"/>
  <c r="D6" i="1" l="1"/>
  <c r="E6" i="1" s="1"/>
  <c r="D7" i="1"/>
  <c r="E7" i="1" s="1"/>
  <c r="D8" i="1"/>
  <c r="E8" i="1" s="1"/>
  <c r="D9" i="1"/>
  <c r="E9" i="1" s="1"/>
  <c r="C10" i="1"/>
  <c r="F10" i="1"/>
  <c r="D11" i="1"/>
  <c r="E11" i="1" s="1"/>
  <c r="D12" i="1"/>
  <c r="D13" i="1"/>
  <c r="E13" i="1" s="1"/>
  <c r="D14" i="1"/>
  <c r="E14" i="1" s="1"/>
  <c r="C15" i="1"/>
  <c r="F15" i="1"/>
  <c r="D16" i="1"/>
  <c r="E16" i="1" s="1"/>
  <c r="D17" i="1"/>
  <c r="E17" i="1" s="1"/>
  <c r="C18" i="1"/>
  <c r="F18" i="1"/>
  <c r="D19" i="1"/>
  <c r="E19" i="1" s="1"/>
  <c r="D20" i="1"/>
  <c r="E20" i="1" s="1"/>
  <c r="D21" i="1"/>
  <c r="E21" i="1" s="1"/>
  <c r="C22" i="1"/>
  <c r="F22" i="1"/>
  <c r="D23" i="1"/>
  <c r="E23" i="1" s="1"/>
  <c r="D24" i="1"/>
  <c r="E24" i="1" s="1"/>
  <c r="D25" i="1"/>
  <c r="E25" i="1" s="1"/>
  <c r="C26" i="1"/>
  <c r="F26" i="1"/>
  <c r="D27" i="1"/>
  <c r="E27" i="1" s="1"/>
  <c r="D28" i="1"/>
  <c r="E28" i="1" s="1"/>
  <c r="D29" i="1"/>
  <c r="E29" i="1" s="1"/>
  <c r="C30" i="1"/>
  <c r="F30" i="1"/>
  <c r="D31" i="1"/>
  <c r="E31" i="1" s="1"/>
  <c r="D32" i="1"/>
  <c r="E32" i="1" s="1"/>
  <c r="C33" i="1"/>
  <c r="F33" i="1"/>
  <c r="D34" i="1"/>
  <c r="E34" i="1" s="1"/>
  <c r="D35" i="1"/>
  <c r="E35" i="1" s="1"/>
  <c r="C36" i="1"/>
  <c r="F36" i="1"/>
  <c r="D37" i="1"/>
  <c r="E37" i="1" s="1"/>
  <c r="D38" i="1"/>
  <c r="E38" i="1" s="1"/>
  <c r="D39" i="1"/>
  <c r="E39" i="1" s="1"/>
  <c r="C40" i="1"/>
  <c r="F40" i="1"/>
  <c r="D41" i="1"/>
  <c r="E41" i="1" s="1"/>
  <c r="D42" i="1"/>
  <c r="E42" i="1" s="1"/>
  <c r="C43" i="1"/>
  <c r="F43" i="1"/>
  <c r="D44" i="1"/>
  <c r="E44" i="1" s="1"/>
  <c r="D45" i="1"/>
  <c r="E45" i="1" s="1"/>
  <c r="D46" i="1"/>
  <c r="E46" i="1" s="1"/>
  <c r="C47" i="1"/>
  <c r="F47" i="1"/>
  <c r="D48" i="1"/>
  <c r="E48" i="1" s="1"/>
  <c r="D49" i="1"/>
  <c r="E49" i="1" s="1"/>
  <c r="D50" i="1"/>
  <c r="E50" i="1" s="1"/>
  <c r="D51" i="1"/>
  <c r="E51" i="1" s="1"/>
  <c r="D52" i="1"/>
  <c r="E52" i="1" s="1"/>
  <c r="C53" i="1"/>
  <c r="F53" i="1"/>
  <c r="D54" i="1"/>
  <c r="E54" i="1" s="1"/>
  <c r="D55" i="1"/>
  <c r="E55" i="1" s="1"/>
  <c r="D56" i="1"/>
  <c r="E56" i="1" s="1"/>
  <c r="C57" i="1"/>
  <c r="F57" i="1"/>
  <c r="D58" i="1"/>
  <c r="E58" i="1" s="1"/>
  <c r="D59" i="1"/>
  <c r="E59" i="1" s="1"/>
  <c r="D60" i="1"/>
  <c r="E60" i="1" s="1"/>
  <c r="C61" i="1"/>
  <c r="F61" i="1"/>
  <c r="D62" i="1"/>
  <c r="E62" i="1" s="1"/>
  <c r="H36" i="1" l="1"/>
  <c r="H10" i="1"/>
  <c r="H22" i="1"/>
  <c r="H33" i="1"/>
  <c r="F20" i="4"/>
  <c r="C20" i="4"/>
  <c r="B20" i="4"/>
  <c r="I20" i="4" s="1"/>
  <c r="D32" i="3"/>
  <c r="C33" i="3"/>
  <c r="F33" i="3"/>
  <c r="B33" i="3"/>
  <c r="I33" i="3" s="1"/>
  <c r="F40" i="3"/>
  <c r="C40" i="3"/>
  <c r="B40" i="3"/>
  <c r="I40" i="3" s="1"/>
  <c r="E34" i="3"/>
  <c r="D40" i="2"/>
  <c r="F41" i="2"/>
  <c r="C41" i="2"/>
  <c r="B41" i="2"/>
  <c r="I41" i="2" s="1"/>
  <c r="F14" i="2"/>
  <c r="C14" i="2"/>
  <c r="B14" i="2"/>
  <c r="I14" i="2" s="1"/>
  <c r="F22" i="2"/>
  <c r="F48" i="4"/>
  <c r="H48" i="4" s="1"/>
  <c r="C48" i="4"/>
  <c r="B48" i="4"/>
  <c r="I48" i="4" s="1"/>
  <c r="F37" i="5"/>
  <c r="F34" i="5"/>
  <c r="F31" i="5"/>
  <c r="F27" i="5"/>
  <c r="F24" i="5"/>
  <c r="B24" i="5"/>
  <c r="I24" i="5" s="1"/>
  <c r="F20" i="5"/>
  <c r="H20" i="5" s="1"/>
  <c r="F17" i="5"/>
  <c r="F13" i="5"/>
  <c r="F41" i="4"/>
  <c r="F35" i="4"/>
  <c r="F29" i="4"/>
  <c r="F26" i="4"/>
  <c r="F14" i="4"/>
  <c r="H14" i="4" s="1"/>
  <c r="F9" i="4"/>
  <c r="F28" i="3"/>
  <c r="F25" i="3"/>
  <c r="F21" i="3"/>
  <c r="F18" i="3"/>
  <c r="H18" i="3" s="1"/>
  <c r="F13" i="3"/>
  <c r="H13" i="3" s="1"/>
  <c r="F10" i="3"/>
  <c r="H10" i="3" s="1"/>
  <c r="F38" i="2"/>
  <c r="F35" i="2"/>
  <c r="F30" i="2"/>
  <c r="F27" i="2"/>
  <c r="F19" i="2"/>
  <c r="F10" i="2"/>
  <c r="F13" i="6"/>
  <c r="H13" i="6" s="1"/>
  <c r="B28" i="3"/>
  <c r="I28" i="3" s="1"/>
  <c r="B25" i="3"/>
  <c r="I25" i="3" s="1"/>
  <c r="B21" i="3"/>
  <c r="I21" i="3" s="1"/>
  <c r="B18" i="3"/>
  <c r="I18" i="3" s="1"/>
  <c r="B13" i="3"/>
  <c r="I13" i="3" s="1"/>
  <c r="B10" i="3"/>
  <c r="I10" i="3" s="1"/>
  <c r="B41" i="4"/>
  <c r="I41" i="4" s="1"/>
  <c r="B35" i="4"/>
  <c r="I35" i="4" s="1"/>
  <c r="B29" i="4"/>
  <c r="I29" i="4" s="1"/>
  <c r="B26" i="4"/>
  <c r="I26" i="4" s="1"/>
  <c r="B14" i="4"/>
  <c r="I14" i="4" s="1"/>
  <c r="B9" i="4"/>
  <c r="I9" i="4" s="1"/>
  <c r="B37" i="5"/>
  <c r="I37" i="5" s="1"/>
  <c r="B34" i="5"/>
  <c r="I34" i="5" s="1"/>
  <c r="B31" i="5"/>
  <c r="I31" i="5" s="1"/>
  <c r="B27" i="5"/>
  <c r="I27" i="5" s="1"/>
  <c r="B20" i="5"/>
  <c r="I20" i="5" s="1"/>
  <c r="B17" i="5"/>
  <c r="I17" i="5" s="1"/>
  <c r="B13" i="5"/>
  <c r="I13" i="5" s="1"/>
  <c r="B13" i="6"/>
  <c r="B38" i="2"/>
  <c r="I38" i="2" s="1"/>
  <c r="B35" i="2"/>
  <c r="I35" i="2" s="1"/>
  <c r="B30" i="2"/>
  <c r="I30" i="2" s="1"/>
  <c r="B27" i="2"/>
  <c r="I27" i="2" s="1"/>
  <c r="B22" i="2"/>
  <c r="I22" i="2" s="1"/>
  <c r="B19" i="2"/>
  <c r="I19" i="2" s="1"/>
  <c r="B10" i="2"/>
  <c r="I10" i="2" s="1"/>
  <c r="B61" i="1"/>
  <c r="B57" i="1"/>
  <c r="B53" i="1"/>
  <c r="B47" i="1"/>
  <c r="H47" i="1" s="1"/>
  <c r="B43" i="1"/>
  <c r="B40" i="1"/>
  <c r="B36" i="1"/>
  <c r="B33" i="1"/>
  <c r="B30" i="1"/>
  <c r="H30" i="1" s="1"/>
  <c r="B26" i="1"/>
  <c r="B22" i="1"/>
  <c r="B18" i="1"/>
  <c r="B15" i="1"/>
  <c r="B10" i="1"/>
  <c r="D7" i="6"/>
  <c r="E7" i="6" s="1"/>
  <c r="D8" i="6"/>
  <c r="E8" i="6" s="1"/>
  <c r="D9" i="6"/>
  <c r="E9" i="6" s="1"/>
  <c r="D10" i="6"/>
  <c r="E10" i="6" s="1"/>
  <c r="D11" i="6"/>
  <c r="E11" i="6" s="1"/>
  <c r="D12" i="6"/>
  <c r="E12" i="6" s="1"/>
  <c r="D6" i="6"/>
  <c r="E6" i="6" s="1"/>
  <c r="D7" i="5"/>
  <c r="E7" i="5" s="1"/>
  <c r="D8" i="5"/>
  <c r="E8" i="5" s="1"/>
  <c r="D9" i="5"/>
  <c r="E9" i="5" s="1"/>
  <c r="D10" i="5"/>
  <c r="E10" i="5" s="1"/>
  <c r="D11" i="5"/>
  <c r="E11" i="5" s="1"/>
  <c r="D12" i="5"/>
  <c r="E12" i="5" s="1"/>
  <c r="D14" i="5"/>
  <c r="E14" i="5" s="1"/>
  <c r="D15" i="5"/>
  <c r="E15" i="5" s="1"/>
  <c r="D16" i="5"/>
  <c r="E16" i="5" s="1"/>
  <c r="D18" i="5"/>
  <c r="E18" i="5" s="1"/>
  <c r="D19" i="5"/>
  <c r="E19" i="5" s="1"/>
  <c r="D21" i="5"/>
  <c r="E21" i="5" s="1"/>
  <c r="D22" i="5"/>
  <c r="E22" i="5" s="1"/>
  <c r="D23" i="5"/>
  <c r="E23" i="5" s="1"/>
  <c r="D25" i="5"/>
  <c r="E25" i="5" s="1"/>
  <c r="D26" i="5"/>
  <c r="E26" i="5" s="1"/>
  <c r="D28" i="5"/>
  <c r="E28" i="5" s="1"/>
  <c r="D29" i="5"/>
  <c r="E29" i="5" s="1"/>
  <c r="D30" i="5"/>
  <c r="E30" i="5" s="1"/>
  <c r="D32" i="5"/>
  <c r="E32" i="5" s="1"/>
  <c r="D33" i="5"/>
  <c r="E33" i="5" s="1"/>
  <c r="D35" i="5"/>
  <c r="E35" i="5" s="1"/>
  <c r="D36" i="5"/>
  <c r="E36" i="5" s="1"/>
  <c r="D38" i="5"/>
  <c r="E38" i="5" s="1"/>
  <c r="D6" i="5"/>
  <c r="E6" i="5" s="1"/>
  <c r="D49" i="4"/>
  <c r="E49" i="4" s="1"/>
  <c r="D7" i="4"/>
  <c r="E7" i="4" s="1"/>
  <c r="D8" i="4"/>
  <c r="E8" i="4" s="1"/>
  <c r="D10" i="4"/>
  <c r="E10" i="4" s="1"/>
  <c r="D11" i="4"/>
  <c r="E11" i="4" s="1"/>
  <c r="D12" i="4"/>
  <c r="E12" i="4" s="1"/>
  <c r="D13" i="4"/>
  <c r="E13" i="4" s="1"/>
  <c r="D15" i="4"/>
  <c r="E15" i="4" s="1"/>
  <c r="D16" i="4"/>
  <c r="E16" i="4" s="1"/>
  <c r="D17" i="4"/>
  <c r="E17" i="4" s="1"/>
  <c r="D18" i="4"/>
  <c r="E18" i="4" s="1"/>
  <c r="D19" i="4"/>
  <c r="E19" i="4" s="1"/>
  <c r="D21" i="4"/>
  <c r="E21" i="4" s="1"/>
  <c r="D22" i="4"/>
  <c r="E22" i="4" s="1"/>
  <c r="D23" i="4"/>
  <c r="E23" i="4" s="1"/>
  <c r="D24" i="4"/>
  <c r="E24" i="4" s="1"/>
  <c r="D25" i="4"/>
  <c r="E25" i="4" s="1"/>
  <c r="D27" i="4"/>
  <c r="E27" i="4" s="1"/>
  <c r="D28" i="4"/>
  <c r="E28" i="4" s="1"/>
  <c r="D30" i="4"/>
  <c r="E30" i="4" s="1"/>
  <c r="D31" i="4"/>
  <c r="E31" i="4" s="1"/>
  <c r="D32" i="4"/>
  <c r="E32" i="4" s="1"/>
  <c r="D33" i="4"/>
  <c r="E33" i="4" s="1"/>
  <c r="D34" i="4"/>
  <c r="E34" i="4" s="1"/>
  <c r="D36" i="4"/>
  <c r="E36" i="4" s="1"/>
  <c r="D37" i="4"/>
  <c r="E37" i="4" s="1"/>
  <c r="D38" i="4"/>
  <c r="E38" i="4" s="1"/>
  <c r="D39" i="4"/>
  <c r="E39" i="4" s="1"/>
  <c r="D40" i="4"/>
  <c r="E40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6" i="4"/>
  <c r="E6" i="4" s="1"/>
  <c r="D7" i="3"/>
  <c r="E7" i="3" s="1"/>
  <c r="D8" i="3"/>
  <c r="E8" i="3" s="1"/>
  <c r="D9" i="3"/>
  <c r="E9" i="3" s="1"/>
  <c r="D11" i="3"/>
  <c r="E11" i="3" s="1"/>
  <c r="D12" i="3"/>
  <c r="E12" i="3" s="1"/>
  <c r="D14" i="3"/>
  <c r="E14" i="3" s="1"/>
  <c r="D15" i="3"/>
  <c r="E15" i="3" s="1"/>
  <c r="D16" i="3"/>
  <c r="E16" i="3" s="1"/>
  <c r="D17" i="3"/>
  <c r="E17" i="3" s="1"/>
  <c r="D19" i="3"/>
  <c r="E19" i="3" s="1"/>
  <c r="D20" i="3"/>
  <c r="E20" i="3" s="1"/>
  <c r="D22" i="3"/>
  <c r="E22" i="3" s="1"/>
  <c r="D23" i="3"/>
  <c r="E23" i="3" s="1"/>
  <c r="D24" i="3"/>
  <c r="E24" i="3" s="1"/>
  <c r="D26" i="3"/>
  <c r="E26" i="3" s="1"/>
  <c r="D27" i="3"/>
  <c r="E27" i="3" s="1"/>
  <c r="D29" i="3"/>
  <c r="E29" i="3" s="1"/>
  <c r="D30" i="3"/>
  <c r="E30" i="3" s="1"/>
  <c r="D31" i="3"/>
  <c r="E31" i="3" s="1"/>
  <c r="D35" i="3"/>
  <c r="E35" i="3" s="1"/>
  <c r="D36" i="3"/>
  <c r="E36" i="3" s="1"/>
  <c r="D37" i="3"/>
  <c r="E37" i="3" s="1"/>
  <c r="D38" i="3"/>
  <c r="E38" i="3" s="1"/>
  <c r="D39" i="3"/>
  <c r="E39" i="3" s="1"/>
  <c r="D41" i="3"/>
  <c r="E41" i="3" s="1"/>
  <c r="D6" i="3"/>
  <c r="E6" i="3" s="1"/>
  <c r="D7" i="2"/>
  <c r="E7" i="2" s="1"/>
  <c r="D8" i="2"/>
  <c r="E8" i="2" s="1"/>
  <c r="D9" i="2"/>
  <c r="E9" i="2" s="1"/>
  <c r="D11" i="2"/>
  <c r="E11" i="2" s="1"/>
  <c r="D12" i="2"/>
  <c r="E12" i="2" s="1"/>
  <c r="D13" i="2"/>
  <c r="E13" i="2" s="1"/>
  <c r="D15" i="2"/>
  <c r="E15" i="2" s="1"/>
  <c r="D16" i="2"/>
  <c r="E16" i="2" s="1"/>
  <c r="D17" i="2"/>
  <c r="E17" i="2" s="1"/>
  <c r="D18" i="2"/>
  <c r="E18" i="2" s="1"/>
  <c r="D20" i="2"/>
  <c r="E20" i="2" s="1"/>
  <c r="D21" i="2"/>
  <c r="E21" i="2" s="1"/>
  <c r="D23" i="2"/>
  <c r="E23" i="2" s="1"/>
  <c r="D24" i="2"/>
  <c r="E24" i="2" s="1"/>
  <c r="D25" i="2"/>
  <c r="E25" i="2" s="1"/>
  <c r="D26" i="2"/>
  <c r="E26" i="2" s="1"/>
  <c r="D28" i="2"/>
  <c r="E28" i="2" s="1"/>
  <c r="D29" i="2"/>
  <c r="E29" i="2" s="1"/>
  <c r="D31" i="2"/>
  <c r="E31" i="2" s="1"/>
  <c r="D32" i="2"/>
  <c r="E32" i="2" s="1"/>
  <c r="D33" i="2"/>
  <c r="E33" i="2" s="1"/>
  <c r="D34" i="2"/>
  <c r="E34" i="2" s="1"/>
  <c r="D36" i="2"/>
  <c r="E36" i="2" s="1"/>
  <c r="D37" i="2"/>
  <c r="E37" i="2" s="1"/>
  <c r="D39" i="2"/>
  <c r="D42" i="2"/>
  <c r="E42" i="2" s="1"/>
  <c r="D43" i="2"/>
  <c r="E43" i="2" s="1"/>
  <c r="D45" i="2"/>
  <c r="E45" i="2" s="1"/>
  <c r="D6" i="2"/>
  <c r="E6" i="2" s="1"/>
  <c r="C13" i="6"/>
  <c r="C37" i="5"/>
  <c r="C34" i="5"/>
  <c r="C31" i="5"/>
  <c r="C27" i="5"/>
  <c r="D27" i="5" s="1"/>
  <c r="E27" i="5" s="1"/>
  <c r="C24" i="5"/>
  <c r="C20" i="5"/>
  <c r="C17" i="5"/>
  <c r="C13" i="5"/>
  <c r="C41" i="4"/>
  <c r="C35" i="4"/>
  <c r="C29" i="4"/>
  <c r="D29" i="4" s="1"/>
  <c r="E29" i="4" s="1"/>
  <c r="C26" i="4"/>
  <c r="C14" i="4"/>
  <c r="C9" i="4"/>
  <c r="C28" i="3"/>
  <c r="C25" i="3"/>
  <c r="C21" i="3"/>
  <c r="C18" i="3"/>
  <c r="C13" i="3"/>
  <c r="C10" i="3"/>
  <c r="C38" i="2"/>
  <c r="C35" i="2"/>
  <c r="C30" i="2"/>
  <c r="C27" i="2"/>
  <c r="C22" i="2"/>
  <c r="C19" i="2"/>
  <c r="C10" i="2"/>
  <c r="I13" i="6" l="1"/>
  <c r="H24" i="5"/>
  <c r="H27" i="5"/>
  <c r="H31" i="5"/>
  <c r="H34" i="5"/>
  <c r="H13" i="5"/>
  <c r="H37" i="5"/>
  <c r="H17" i="5"/>
  <c r="H20" i="4"/>
  <c r="H41" i="4"/>
  <c r="H26" i="4"/>
  <c r="H29" i="4"/>
  <c r="H35" i="4"/>
  <c r="H9" i="4"/>
  <c r="H21" i="3"/>
  <c r="H40" i="3"/>
  <c r="H25" i="3"/>
  <c r="H28" i="3"/>
  <c r="H33" i="3"/>
  <c r="H27" i="2"/>
  <c r="H14" i="2"/>
  <c r="H30" i="2"/>
  <c r="H35" i="2"/>
  <c r="H38" i="2"/>
  <c r="H22" i="2"/>
  <c r="H41" i="2"/>
  <c r="H10" i="2"/>
  <c r="H19" i="2"/>
  <c r="D15" i="1"/>
  <c r="E15" i="1" s="1"/>
  <c r="I15" i="1"/>
  <c r="D18" i="1"/>
  <c r="E18" i="1" s="1"/>
  <c r="I18" i="1"/>
  <c r="D22" i="1"/>
  <c r="E22" i="1" s="1"/>
  <c r="I22" i="1"/>
  <c r="D57" i="1"/>
  <c r="E57" i="1" s="1"/>
  <c r="I57" i="1"/>
  <c r="D61" i="1"/>
  <c r="E61" i="1" s="1"/>
  <c r="I61" i="1"/>
  <c r="H18" i="1"/>
  <c r="D33" i="1"/>
  <c r="E33" i="1" s="1"/>
  <c r="I33" i="1"/>
  <c r="D36" i="1"/>
  <c r="E36" i="1" s="1"/>
  <c r="I36" i="1"/>
  <c r="H15" i="1"/>
  <c r="H57" i="1"/>
  <c r="D43" i="1"/>
  <c r="E43" i="1" s="1"/>
  <c r="I43" i="1"/>
  <c r="D47" i="1"/>
  <c r="E47" i="1" s="1"/>
  <c r="I47" i="1"/>
  <c r="D53" i="1"/>
  <c r="E53" i="1" s="1"/>
  <c r="I53" i="1"/>
  <c r="D26" i="1"/>
  <c r="E26" i="1" s="1"/>
  <c r="I26" i="1"/>
  <c r="H53" i="1"/>
  <c r="D30" i="1"/>
  <c r="E30" i="1" s="1"/>
  <c r="I30" i="1"/>
  <c r="H61" i="1"/>
  <c r="H43" i="1"/>
  <c r="D10" i="1"/>
  <c r="E10" i="1" s="1"/>
  <c r="I10" i="1"/>
  <c r="D40" i="1"/>
  <c r="E40" i="1" s="1"/>
  <c r="I40" i="1"/>
  <c r="H40" i="1"/>
  <c r="H26" i="1"/>
  <c r="D13" i="5"/>
  <c r="E13" i="5" s="1"/>
  <c r="D33" i="3"/>
  <c r="E33" i="3" s="1"/>
  <c r="D18" i="3"/>
  <c r="E18" i="3" s="1"/>
  <c r="D21" i="3"/>
  <c r="E21" i="3" s="1"/>
  <c r="D10" i="2"/>
  <c r="E10" i="2" s="1"/>
  <c r="D13" i="6"/>
  <c r="E13" i="6" s="1"/>
  <c r="D48" i="4"/>
  <c r="E48" i="4" s="1"/>
  <c r="D35" i="4"/>
  <c r="E35" i="4" s="1"/>
  <c r="D20" i="4"/>
  <c r="E20" i="4" s="1"/>
  <c r="D13" i="3"/>
  <c r="E13" i="3" s="1"/>
  <c r="D22" i="2"/>
  <c r="E22" i="2" s="1"/>
  <c r="D19" i="2"/>
  <c r="E19" i="2" s="1"/>
  <c r="D27" i="2"/>
  <c r="E27" i="2" s="1"/>
  <c r="D34" i="5"/>
  <c r="E34" i="5" s="1"/>
  <c r="D14" i="4"/>
  <c r="E14" i="4" s="1"/>
  <c r="D9" i="4"/>
  <c r="E9" i="4" s="1"/>
  <c r="D25" i="3"/>
  <c r="E25" i="3" s="1"/>
  <c r="D10" i="3"/>
  <c r="E10" i="3" s="1"/>
  <c r="D38" i="2"/>
  <c r="E38" i="2" s="1"/>
  <c r="D35" i="2"/>
  <c r="E35" i="2" s="1"/>
  <c r="D30" i="2"/>
  <c r="E30" i="2" s="1"/>
  <c r="D14" i="2"/>
  <c r="E14" i="2" s="1"/>
  <c r="D17" i="5"/>
  <c r="E17" i="5" s="1"/>
  <c r="D24" i="5"/>
  <c r="E24" i="5" s="1"/>
  <c r="D20" i="5"/>
  <c r="E20" i="5" s="1"/>
  <c r="D31" i="5"/>
  <c r="E31" i="5" s="1"/>
  <c r="D37" i="5"/>
  <c r="E37" i="5" s="1"/>
  <c r="D26" i="4"/>
  <c r="E26" i="4" s="1"/>
  <c r="D41" i="4"/>
  <c r="E41" i="4" s="1"/>
  <c r="D28" i="3"/>
  <c r="E28" i="3" s="1"/>
  <c r="D40" i="3"/>
  <c r="E40" i="3" s="1"/>
  <c r="D41" i="2"/>
  <c r="E41" i="2" s="1"/>
  <c r="D46" i="2"/>
  <c r="E46" i="2" s="1"/>
  <c r="E39" i="2"/>
</calcChain>
</file>

<file path=xl/sharedStrings.xml><?xml version="1.0" encoding="utf-8"?>
<sst xmlns="http://schemas.openxmlformats.org/spreadsheetml/2006/main" count="413" uniqueCount="235">
  <si>
    <t>Darke County</t>
  </si>
  <si>
    <t>Source: U.S. Department of Commerce, Bureau of Census</t>
  </si>
  <si>
    <t>Area Name</t>
  </si>
  <si>
    <t>Adams Township</t>
  </si>
  <si>
    <t>Bradford Village (part)</t>
  </si>
  <si>
    <t>Gettysburg Village</t>
  </si>
  <si>
    <t>Remainder of Adams Township</t>
  </si>
  <si>
    <t>Allen Township</t>
  </si>
  <si>
    <t>Burkettsville Village (part)</t>
  </si>
  <si>
    <t>New Weston Village</t>
  </si>
  <si>
    <t>Rossburg Village</t>
  </si>
  <si>
    <t>Remainder of Allen Township</t>
  </si>
  <si>
    <t>Brown Township</t>
  </si>
  <si>
    <t>Ansonia Village</t>
  </si>
  <si>
    <t>Remainder of Brown Township</t>
  </si>
  <si>
    <t>Butler Township</t>
  </si>
  <si>
    <t>Castine Village</t>
  </si>
  <si>
    <t>New Madison Village (part)</t>
  </si>
  <si>
    <t>Remainder of Butler Township</t>
  </si>
  <si>
    <t>Franklin Township</t>
  </si>
  <si>
    <t>Greenville Township</t>
  </si>
  <si>
    <t>Greenville City</t>
  </si>
  <si>
    <t>Remainder of Greenville Township</t>
  </si>
  <si>
    <t>Harrison Township</t>
  </si>
  <si>
    <t>Hollansburg Village</t>
  </si>
  <si>
    <t>Remainder of Harrison Township</t>
  </si>
  <si>
    <t>Jackson Township</t>
  </si>
  <si>
    <t>Union City Village</t>
  </si>
  <si>
    <t>Remainder of Jackson Township</t>
  </si>
  <si>
    <t>Liberty Township</t>
  </si>
  <si>
    <t>Palestine Village</t>
  </si>
  <si>
    <t>Remainder of Liberty Township</t>
  </si>
  <si>
    <t>Mississinawa Township</t>
  </si>
  <si>
    <t>Monroe Township</t>
  </si>
  <si>
    <t>Pitsburg Village</t>
  </si>
  <si>
    <t>Remainder of Monroe Township</t>
  </si>
  <si>
    <t>Neave Township</t>
  </si>
  <si>
    <t>Wayne Lakes Village</t>
  </si>
  <si>
    <t>Remainder of Neave Township</t>
  </si>
  <si>
    <t>Patterson Township</t>
  </si>
  <si>
    <t>Osgood Village</t>
  </si>
  <si>
    <t>Yorkshire Village</t>
  </si>
  <si>
    <t>Remainder of Patterson Township</t>
  </si>
  <si>
    <t>Richland Township</t>
  </si>
  <si>
    <t>Twin Township</t>
  </si>
  <si>
    <t>Arcanum Village</t>
  </si>
  <si>
    <t>Gordon Village</t>
  </si>
  <si>
    <t>Ithaca Village</t>
  </si>
  <si>
    <t>Remainder of Twin Township</t>
  </si>
  <si>
    <t>Van Buren Township</t>
  </si>
  <si>
    <t>Wabash Township</t>
  </si>
  <si>
    <t>North Star Village</t>
  </si>
  <si>
    <t>Remainder of Wabash Township</t>
  </si>
  <si>
    <t>Washington Township</t>
  </si>
  <si>
    <t>Wayne Township</t>
  </si>
  <si>
    <t>Versailles Village</t>
  </si>
  <si>
    <t>Remainder of Wayne Township</t>
  </si>
  <si>
    <t>York Township</t>
  </si>
  <si>
    <t>Greene County</t>
  </si>
  <si>
    <t>Bath Township</t>
  </si>
  <si>
    <t>Fairborn City (part)</t>
  </si>
  <si>
    <t>Wright-Patterson AFB CDP (part)</t>
  </si>
  <si>
    <t>Remainder of Bath Township</t>
  </si>
  <si>
    <t>Beavercreek Township</t>
  </si>
  <si>
    <t>Remainder of Beavercreek Township</t>
  </si>
  <si>
    <t>Bellbrook City</t>
  </si>
  <si>
    <t>Caesarscreek Township</t>
  </si>
  <si>
    <t>Cedarville Township</t>
  </si>
  <si>
    <t>Cedarville Village</t>
  </si>
  <si>
    <t>Remainder of Cedarville Township</t>
  </si>
  <si>
    <t>Jefferson Township</t>
  </si>
  <si>
    <t>Bowersville Village</t>
  </si>
  <si>
    <t>Remainder of Jefferson Township</t>
  </si>
  <si>
    <t>Kettering City (part)</t>
  </si>
  <si>
    <t>Miami Township</t>
  </si>
  <si>
    <t>Clifton Village (part)</t>
  </si>
  <si>
    <t>Yellow Springs Village</t>
  </si>
  <si>
    <t>Remainder of Miami Township</t>
  </si>
  <si>
    <t>New Jasper Township</t>
  </si>
  <si>
    <t>Shawnee Hills CDP (part)</t>
  </si>
  <si>
    <t>Remainder of New Jasper Township</t>
  </si>
  <si>
    <t>Ross Township</t>
  </si>
  <si>
    <t>Jamestown Village (part)</t>
  </si>
  <si>
    <t>Silvercreek Township</t>
  </si>
  <si>
    <t>Remainder of Silvercreek Township</t>
  </si>
  <si>
    <t>Sugarcreek Township</t>
  </si>
  <si>
    <t>Xenia City</t>
  </si>
  <si>
    <t>Xenia Township</t>
  </si>
  <si>
    <t>Wilberforce CDP</t>
  </si>
  <si>
    <t>Remainder of Xenia Township</t>
  </si>
  <si>
    <t>Beavercreek City</t>
  </si>
  <si>
    <t>Spring Valley Township</t>
  </si>
  <si>
    <t>Spring Valley Village</t>
  </si>
  <si>
    <t>Remainder of Spring Valley Township</t>
  </si>
  <si>
    <t>Miami County</t>
  </si>
  <si>
    <t>Bethel Township</t>
  </si>
  <si>
    <t>Fletcher Village</t>
  </si>
  <si>
    <t>Concord Township</t>
  </si>
  <si>
    <t>Remainder of Concord Township</t>
  </si>
  <si>
    <t>Elizabeth Township</t>
  </si>
  <si>
    <t>Huber Heights (part)</t>
  </si>
  <si>
    <t>Lostcreek Township</t>
  </si>
  <si>
    <t>Casstown Village</t>
  </si>
  <si>
    <t>Remainder of Lostcreek Township</t>
  </si>
  <si>
    <t>Tipp City City</t>
  </si>
  <si>
    <t>Newberry Township</t>
  </si>
  <si>
    <t>Covington Village</t>
  </si>
  <si>
    <t>Remainder of Newberry Township</t>
  </si>
  <si>
    <t>Newton Township</t>
  </si>
  <si>
    <t>Pleasant Hill Village</t>
  </si>
  <si>
    <t>Remainder of Newton Township</t>
  </si>
  <si>
    <t>Piqua City</t>
  </si>
  <si>
    <t>Springcreek Township</t>
  </si>
  <si>
    <t>Staunton Township</t>
  </si>
  <si>
    <t>Union Township</t>
  </si>
  <si>
    <t>Laura Village</t>
  </si>
  <si>
    <t>Ludlow Falls Village</t>
  </si>
  <si>
    <t>Potsdam Village</t>
  </si>
  <si>
    <t>Union City (part)</t>
  </si>
  <si>
    <t>West Milton Village</t>
  </si>
  <si>
    <t>Remainder of Union Township</t>
  </si>
  <si>
    <t>Montgomery County</t>
  </si>
  <si>
    <t>Clay Township</t>
  </si>
  <si>
    <t>Brookville City (part)</t>
  </si>
  <si>
    <t>Phillipsburg Village</t>
  </si>
  <si>
    <t>Verona Village (part)</t>
  </si>
  <si>
    <t>Remainder of Clay Township</t>
  </si>
  <si>
    <t>Clayton City</t>
  </si>
  <si>
    <t>Dayton City</t>
  </si>
  <si>
    <t>Englewood City</t>
  </si>
  <si>
    <t>German Township</t>
  </si>
  <si>
    <t>Carlisle Village (part)</t>
  </si>
  <si>
    <t>Remainder of German Township</t>
  </si>
  <si>
    <t>Huber Heights City (part)</t>
  </si>
  <si>
    <t>Farmersville Village</t>
  </si>
  <si>
    <t>New Lebanon Village (part)</t>
  </si>
  <si>
    <t>Drexel CDP</t>
  </si>
  <si>
    <t>Miamisburg City</t>
  </si>
  <si>
    <t>Springboro City (part)</t>
  </si>
  <si>
    <t>Moraine City</t>
  </si>
  <si>
    <t>Oakwood City</t>
  </si>
  <si>
    <t>Perry Township</t>
  </si>
  <si>
    <t>Remainder of Perry Township</t>
  </si>
  <si>
    <t>Vandalia City</t>
  </si>
  <si>
    <t>Remainder of Washington Township</t>
  </si>
  <si>
    <t>West Carrollton City</t>
  </si>
  <si>
    <t>Riverside City</t>
  </si>
  <si>
    <t>Trotwood City</t>
  </si>
  <si>
    <t>Preble County</t>
  </si>
  <si>
    <t>Dixon Township</t>
  </si>
  <si>
    <t>Eaton City</t>
  </si>
  <si>
    <t>Gasper Township</t>
  </si>
  <si>
    <t>Gratis Township</t>
  </si>
  <si>
    <t>Gratis Village</t>
  </si>
  <si>
    <t>West Elkton Village</t>
  </si>
  <si>
    <t>Remainder of Gratis Township</t>
  </si>
  <si>
    <t>Lewisburg Village</t>
  </si>
  <si>
    <t>Israel Township</t>
  </si>
  <si>
    <t>College Corner Village (part)</t>
  </si>
  <si>
    <t>Remainder of Israel Township</t>
  </si>
  <si>
    <t>New Paris Village</t>
  </si>
  <si>
    <t>Lanier Township</t>
  </si>
  <si>
    <t>West Alexandria Village (part)</t>
  </si>
  <si>
    <t>Remainder of Lanier Township</t>
  </si>
  <si>
    <t>Eldorado Village</t>
  </si>
  <si>
    <t>West Manchester Village</t>
  </si>
  <si>
    <t>Somers Township</t>
  </si>
  <si>
    <t>Camden Village</t>
  </si>
  <si>
    <t>Remainder of Somers Township</t>
  </si>
  <si>
    <t>Twin township</t>
  </si>
  <si>
    <t>Warren County</t>
  </si>
  <si>
    <t>Springboro City (Warren County part)</t>
  </si>
  <si>
    <t>Springboro City (Total)</t>
  </si>
  <si>
    <t>Franklin City</t>
  </si>
  <si>
    <t>Union City (part)/Union City township</t>
  </si>
  <si>
    <t>Hunter CDP</t>
  </si>
  <si>
    <t>Middletown (part)</t>
  </si>
  <si>
    <t>Remainder of Franklin Township</t>
  </si>
  <si>
    <t>Carlisle City (part)</t>
  </si>
  <si>
    <t>Germantown City</t>
  </si>
  <si>
    <t>Centerville City (part)</t>
  </si>
  <si>
    <t>Remainder of Sugarcreek Township</t>
  </si>
  <si>
    <t>N/A</t>
  </si>
  <si>
    <t>Troy City (part)</t>
  </si>
  <si>
    <t>Remainder of Staunton Township</t>
  </si>
  <si>
    <t>NA</t>
  </si>
  <si>
    <t>2020 Housing Units</t>
  </si>
  <si>
    <t>2010 Housing Units</t>
  </si>
  <si>
    <t>Change In Housing Units</t>
  </si>
  <si>
    <t>Percent Change</t>
  </si>
  <si>
    <t>2020 Occupied Housing Units</t>
  </si>
  <si>
    <t>2020 Vacant Housing Units</t>
  </si>
  <si>
    <t>2020 Percent Occupied</t>
  </si>
  <si>
    <t>2020 Percent Vacant</t>
  </si>
  <si>
    <t xml:space="preserve"> 2010 Vacant Housing Units </t>
  </si>
  <si>
    <t xml:space="preserve"> 2010 Percent Occupied </t>
  </si>
  <si>
    <t xml:space="preserve"> 2010 Percent Vacant </t>
  </si>
  <si>
    <t xml:space="preserve"> Change in Occupied Units 2010 to 2020 </t>
  </si>
  <si>
    <t xml:space="preserve"> Percent Change in Occupied Units 2010 to 2020 </t>
  </si>
  <si>
    <t xml:space="preserve"> Change in Vacant Units 2010 to 2020 </t>
  </si>
  <si>
    <t xml:space="preserve"> Percent Change in Vacant Units 2010 to 2020 </t>
  </si>
  <si>
    <t>2010 Occupied Housing Units</t>
  </si>
  <si>
    <t>-</t>
  </si>
  <si>
    <t>Shelby County</t>
  </si>
  <si>
    <t>Change in Housing Units</t>
  </si>
  <si>
    <t>% Change</t>
  </si>
  <si>
    <t>2020 % Occupied</t>
  </si>
  <si>
    <t>2020 % Vacant</t>
  </si>
  <si>
    <t>Clinton Township</t>
  </si>
  <si>
    <t>Sidney City (part)</t>
  </si>
  <si>
    <t>Remainder of Clinton Township</t>
  </si>
  <si>
    <t>Cynthian Township</t>
  </si>
  <si>
    <t>Newport CDP</t>
  </si>
  <si>
    <t>Remainder of Cynthian Township</t>
  </si>
  <si>
    <t>Dinsmore Township</t>
  </si>
  <si>
    <t>Anna Village (part)</t>
  </si>
  <si>
    <t>Botkins Village</t>
  </si>
  <si>
    <t>Remainder of Dinsmore Township</t>
  </si>
  <si>
    <t>Green Township</t>
  </si>
  <si>
    <t>Jackson Center Village</t>
  </si>
  <si>
    <t>Loramie Township</t>
  </si>
  <si>
    <t>Russia Village</t>
  </si>
  <si>
    <t>Remainder of Loramie Township</t>
  </si>
  <si>
    <t>McLean Township</t>
  </si>
  <si>
    <t>Fort Loramie Village</t>
  </si>
  <si>
    <t>Remainder of McLean Township</t>
  </si>
  <si>
    <t>Orange Township</t>
  </si>
  <si>
    <t>Salem Township</t>
  </si>
  <si>
    <t>Port Jefferson Village</t>
  </si>
  <si>
    <t>Remainder of Salem Township</t>
  </si>
  <si>
    <t>Turtle Creek Township</t>
  </si>
  <si>
    <t>Remainder of Turtle Creek Township</t>
  </si>
  <si>
    <t>Kettlersville Village</t>
  </si>
  <si>
    <t>Remainder of Van Buren Township</t>
  </si>
  <si>
    <t>Lockington 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</si>
</sst>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9" xfId="0" applyBorder="1"/>
    <xf numFmtId="164" fontId="1" fillId="0" borderId="10" xfId="1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164" fontId="1" fillId="0" borderId="15" xfId="1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164" fontId="1" fillId="0" borderId="18" xfId="1" applyNumberFormat="1" applyFont="1" applyBorder="1"/>
    <xf numFmtId="164" fontId="1" fillId="0" borderId="19" xfId="1" applyNumberFormat="1" applyFont="1" applyBorder="1"/>
    <xf numFmtId="164" fontId="1" fillId="0" borderId="20" xfId="1" applyNumberFormat="1" applyFont="1" applyBorder="1"/>
    <xf numFmtId="164" fontId="1" fillId="0" borderId="21" xfId="1" applyNumberFormat="1" applyFont="1" applyBorder="1"/>
    <xf numFmtId="9" fontId="1" fillId="0" borderId="22" xfId="2" applyFont="1" applyBorder="1"/>
    <xf numFmtId="9" fontId="1" fillId="0" borderId="23" xfId="2" applyFont="1" applyBorder="1"/>
    <xf numFmtId="9" fontId="1" fillId="0" borderId="24" xfId="2" applyFont="1" applyBorder="1"/>
    <xf numFmtId="9" fontId="1" fillId="0" borderId="25" xfId="2" applyFont="1" applyBorder="1"/>
    <xf numFmtId="9" fontId="1" fillId="0" borderId="26" xfId="2" applyFont="1" applyBorder="1"/>
    <xf numFmtId="9" fontId="1" fillId="0" borderId="27" xfId="2" applyFont="1" applyBorder="1"/>
    <xf numFmtId="0" fontId="0" fillId="0" borderId="28" xfId="0" applyBorder="1" applyAlignment="1">
      <alignment horizontal="left" indent="1"/>
    </xf>
    <xf numFmtId="0" fontId="0" fillId="0" borderId="29" xfId="0" applyBorder="1" applyAlignment="1">
      <alignment horizontal="left" indent="1"/>
    </xf>
    <xf numFmtId="0" fontId="0" fillId="0" borderId="30" xfId="0" applyBorder="1" applyAlignment="1">
      <alignment horizontal="left" indent="1"/>
    </xf>
    <xf numFmtId="164" fontId="1" fillId="0" borderId="31" xfId="1" applyNumberFormat="1" applyFont="1" applyBorder="1"/>
    <xf numFmtId="164" fontId="1" fillId="0" borderId="32" xfId="1" applyNumberFormat="1" applyFont="1" applyBorder="1"/>
    <xf numFmtId="164" fontId="1" fillId="0" borderId="33" xfId="1" applyNumberFormat="1" applyFont="1" applyBorder="1"/>
    <xf numFmtId="164" fontId="1" fillId="0" borderId="34" xfId="1" applyNumberFormat="1" applyFont="1" applyBorder="1"/>
    <xf numFmtId="0" fontId="0" fillId="0" borderId="35" xfId="0" applyBorder="1" applyAlignment="1">
      <alignment horizontal="left" indent="1"/>
    </xf>
    <xf numFmtId="0" fontId="0" fillId="0" borderId="5" xfId="0" applyBorder="1" applyAlignment="1">
      <alignment horizontal="left"/>
    </xf>
    <xf numFmtId="9" fontId="1" fillId="0" borderId="36" xfId="2" applyFont="1" applyBorder="1"/>
    <xf numFmtId="9" fontId="1" fillId="0" borderId="37" xfId="2" applyFont="1" applyBorder="1"/>
    <xf numFmtId="0" fontId="0" fillId="0" borderId="3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9" xfId="0" applyBorder="1"/>
    <xf numFmtId="164" fontId="1" fillId="0" borderId="40" xfId="1" applyNumberFormat="1" applyFont="1" applyBorder="1"/>
    <xf numFmtId="9" fontId="1" fillId="0" borderId="41" xfId="2" applyFont="1" applyBorder="1"/>
    <xf numFmtId="164" fontId="1" fillId="0" borderId="10" xfId="1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164" fontId="1" fillId="0" borderId="15" xfId="1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164" fontId="1" fillId="0" borderId="33" xfId="1" applyNumberFormat="1" applyFont="1" applyBorder="1"/>
    <xf numFmtId="164" fontId="1" fillId="0" borderId="34" xfId="1" applyNumberFormat="1" applyFont="1" applyBorder="1"/>
    <xf numFmtId="164" fontId="1" fillId="0" borderId="18" xfId="1" applyNumberFormat="1" applyFont="1" applyBorder="1"/>
    <xf numFmtId="164" fontId="1" fillId="0" borderId="19" xfId="1" applyNumberFormat="1" applyFont="1" applyBorder="1"/>
    <xf numFmtId="164" fontId="1" fillId="0" borderId="20" xfId="1" applyNumberFormat="1" applyFont="1" applyBorder="1"/>
    <xf numFmtId="164" fontId="1" fillId="0" borderId="21" xfId="1" applyNumberFormat="1" applyFont="1" applyBorder="1"/>
    <xf numFmtId="164" fontId="1" fillId="0" borderId="42" xfId="1" applyNumberFormat="1" applyFont="1" applyBorder="1"/>
    <xf numFmtId="164" fontId="1" fillId="0" borderId="5" xfId="1" applyNumberFormat="1" applyFont="1" applyBorder="1"/>
    <xf numFmtId="164" fontId="1" fillId="0" borderId="44" xfId="1" applyNumberFormat="1" applyFont="1" applyBorder="1"/>
    <xf numFmtId="0" fontId="0" fillId="0" borderId="28" xfId="0" applyFill="1" applyBorder="1" applyAlignment="1">
      <alignment horizontal="left" indent="1"/>
    </xf>
    <xf numFmtId="164" fontId="1" fillId="0" borderId="45" xfId="1" applyNumberFormat="1" applyFont="1" applyBorder="1"/>
    <xf numFmtId="0" fontId="0" fillId="0" borderId="46" xfId="0" applyBorder="1"/>
    <xf numFmtId="164" fontId="1" fillId="0" borderId="47" xfId="1" applyNumberFormat="1" applyFont="1" applyBorder="1"/>
    <xf numFmtId="9" fontId="1" fillId="0" borderId="48" xfId="2" applyFont="1" applyBorder="1"/>
    <xf numFmtId="164" fontId="0" fillId="0" borderId="15" xfId="0" applyNumberFormat="1" applyBorder="1"/>
    <xf numFmtId="164" fontId="0" fillId="0" borderId="32" xfId="0" applyNumberFormat="1" applyBorder="1"/>
    <xf numFmtId="164" fontId="0" fillId="0" borderId="0" xfId="0" applyNumberFormat="1"/>
    <xf numFmtId="164" fontId="1" fillId="0" borderId="15" xfId="1" applyNumberFormat="1" applyFont="1" applyBorder="1" applyAlignment="1">
      <alignment horizontal="right" indent="1"/>
    </xf>
    <xf numFmtId="0" fontId="0" fillId="0" borderId="8" xfId="0" applyFill="1" applyBorder="1" applyAlignment="1">
      <alignment horizontal="left" indent="1"/>
    </xf>
    <xf numFmtId="0" fontId="0" fillId="0" borderId="2" xfId="0" applyFill="1" applyBorder="1"/>
    <xf numFmtId="0" fontId="0" fillId="0" borderId="35" xfId="0" applyFill="1" applyBorder="1" applyAlignment="1">
      <alignment horizontal="left" indent="1"/>
    </xf>
    <xf numFmtId="0" fontId="0" fillId="0" borderId="30" xfId="0" applyFill="1" applyBorder="1" applyAlignment="1">
      <alignment horizontal="left" indent="1"/>
    </xf>
    <xf numFmtId="0" fontId="0" fillId="0" borderId="0" xfId="0" applyFill="1"/>
    <xf numFmtId="9" fontId="1" fillId="0" borderId="24" xfId="2" applyFont="1" applyBorder="1"/>
    <xf numFmtId="9" fontId="1" fillId="0" borderId="37" xfId="2" applyFont="1" applyBorder="1"/>
    <xf numFmtId="164" fontId="1" fillId="0" borderId="49" xfId="1" applyNumberFormat="1" applyFont="1" applyBorder="1"/>
    <xf numFmtId="164" fontId="1" fillId="0" borderId="50" xfId="1" applyNumberFormat="1" applyFont="1" applyBorder="1"/>
    <xf numFmtId="164" fontId="1" fillId="0" borderId="51" xfId="1" applyNumberFormat="1" applyFont="1" applyBorder="1"/>
    <xf numFmtId="164" fontId="0" fillId="0" borderId="52" xfId="0" applyNumberFormat="1" applyBorder="1"/>
    <xf numFmtId="164" fontId="1" fillId="0" borderId="10" xfId="1" applyNumberFormat="1" applyFont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164" fontId="1" fillId="0" borderId="7" xfId="1" applyNumberFormat="1" applyFont="1" applyBorder="1" applyAlignment="1">
      <alignment horizontal="right" indent="1"/>
    </xf>
    <xf numFmtId="164" fontId="1" fillId="0" borderId="8" xfId="1" applyNumberFormat="1" applyFont="1" applyBorder="1" applyAlignment="1">
      <alignment horizontal="right"/>
    </xf>
    <xf numFmtId="164" fontId="1" fillId="0" borderId="3" xfId="1" applyNumberFormat="1" applyFont="1" applyBorder="1" applyAlignment="1">
      <alignment horizontal="right"/>
    </xf>
    <xf numFmtId="164" fontId="1" fillId="0" borderId="8" xfId="1" applyNumberFormat="1" applyFont="1" applyBorder="1" applyAlignment="1">
      <alignment horizontal="right" indent="1"/>
    </xf>
    <xf numFmtId="164" fontId="1" fillId="0" borderId="9" xfId="1" applyNumberFormat="1" applyFont="1" applyBorder="1" applyAlignment="1">
      <alignment horizontal="right"/>
    </xf>
    <xf numFmtId="164" fontId="1" fillId="0" borderId="8" xfId="1" applyNumberFormat="1" applyFont="1" applyBorder="1" applyAlignment="1">
      <alignment horizontal="left" indent="1"/>
    </xf>
    <xf numFmtId="164" fontId="1" fillId="0" borderId="1" xfId="1" applyNumberFormat="1" applyFont="1" applyBorder="1"/>
    <xf numFmtId="164" fontId="1" fillId="0" borderId="2" xfId="1" applyNumberFormat="1" applyFont="1" applyBorder="1"/>
    <xf numFmtId="164" fontId="1" fillId="0" borderId="7" xfId="1" applyNumberFormat="1" applyFont="1" applyBorder="1" applyAlignment="1">
      <alignment horizontal="left" indent="1"/>
    </xf>
    <xf numFmtId="164" fontId="1" fillId="0" borderId="38" xfId="1" applyNumberFormat="1" applyFont="1" applyBorder="1" applyAlignment="1">
      <alignment horizontal="left" indent="1"/>
    </xf>
    <xf numFmtId="164" fontId="1" fillId="0" borderId="3" xfId="1" applyNumberFormat="1" applyFont="1" applyBorder="1"/>
    <xf numFmtId="164" fontId="1" fillId="0" borderId="53" xfId="1" applyNumberFormat="1" applyFont="1" applyBorder="1" applyAlignment="1">
      <alignment horizontal="left" indent="1"/>
    </xf>
    <xf numFmtId="164" fontId="1" fillId="0" borderId="38" xfId="1" applyNumberFormat="1" applyFont="1" applyBorder="1" applyAlignment="1">
      <alignment horizontal="right"/>
    </xf>
    <xf numFmtId="164" fontId="1" fillId="0" borderId="9" xfId="1" applyNumberFormat="1" applyFont="1" applyBorder="1"/>
    <xf numFmtId="164" fontId="1" fillId="0" borderId="39" xfId="1" applyNumberFormat="1" applyFont="1" applyBorder="1"/>
    <xf numFmtId="164" fontId="1" fillId="0" borderId="54" xfId="1" applyNumberFormat="1" applyFont="1" applyBorder="1"/>
    <xf numFmtId="164" fontId="1" fillId="0" borderId="29" xfId="1" applyNumberFormat="1" applyFont="1" applyFill="1" applyBorder="1" applyAlignment="1">
      <alignment horizontal="left" indent="1"/>
    </xf>
    <xf numFmtId="164" fontId="1" fillId="0" borderId="5" xfId="1" applyNumberFormat="1" applyFont="1" applyFill="1" applyBorder="1"/>
    <xf numFmtId="164" fontId="1" fillId="0" borderId="28" xfId="1" applyNumberFormat="1" applyFont="1" applyFill="1" applyBorder="1" applyAlignment="1">
      <alignment horizontal="left" indent="1"/>
    </xf>
    <xf numFmtId="164" fontId="1" fillId="0" borderId="30" xfId="1" applyNumberFormat="1" applyFont="1" applyFill="1" applyBorder="1" applyAlignment="1">
      <alignment horizontal="left" indent="1"/>
    </xf>
    <xf numFmtId="164" fontId="1" fillId="0" borderId="35" xfId="1" applyNumberFormat="1" applyFont="1" applyBorder="1"/>
    <xf numFmtId="9" fontId="1" fillId="0" borderId="55" xfId="2" applyFont="1" applyBorder="1"/>
    <xf numFmtId="9" fontId="1" fillId="0" borderId="56" xfId="2" applyFont="1" applyBorder="1"/>
    <xf numFmtId="9" fontId="1" fillId="0" borderId="57" xfId="2" applyFont="1" applyBorder="1"/>
    <xf numFmtId="9" fontId="1" fillId="0" borderId="58" xfId="2" applyFont="1" applyBorder="1"/>
    <xf numFmtId="9" fontId="1" fillId="0" borderId="59" xfId="2" applyFont="1" applyBorder="1"/>
    <xf numFmtId="9" fontId="1" fillId="0" borderId="60" xfId="2" applyFont="1" applyBorder="1"/>
    <xf numFmtId="9" fontId="1" fillId="0" borderId="61" xfId="2" applyFont="1" applyBorder="1"/>
    <xf numFmtId="0" fontId="0" fillId="0" borderId="0" xfId="0" applyBorder="1"/>
    <xf numFmtId="164" fontId="1" fillId="0" borderId="2" xfId="1" applyNumberFormat="1" applyFont="1" applyFill="1" applyBorder="1"/>
    <xf numFmtId="164" fontId="1" fillId="0" borderId="12" xfId="1" applyNumberFormat="1" applyFont="1" applyFill="1" applyBorder="1"/>
    <xf numFmtId="164" fontId="1" fillId="0" borderId="13" xfId="1" applyNumberFormat="1" applyFont="1" applyFill="1" applyBorder="1"/>
    <xf numFmtId="9" fontId="1" fillId="0" borderId="23" xfId="2" applyFont="1" applyFill="1" applyBorder="1"/>
    <xf numFmtId="0" fontId="0" fillId="0" borderId="7" xfId="0" applyFill="1" applyBorder="1" applyAlignment="1">
      <alignment horizontal="left" indent="1"/>
    </xf>
    <xf numFmtId="164" fontId="1" fillId="0" borderId="7" xfId="1" applyNumberFormat="1" applyFont="1" applyFill="1" applyBorder="1" applyAlignment="1">
      <alignment horizontal="left" indent="1"/>
    </xf>
    <xf numFmtId="164" fontId="1" fillId="0" borderId="14" xfId="1" applyNumberFormat="1" applyFont="1" applyFill="1" applyBorder="1"/>
    <xf numFmtId="164" fontId="1" fillId="0" borderId="15" xfId="1" applyNumberFormat="1" applyFont="1" applyFill="1" applyBorder="1"/>
    <xf numFmtId="9" fontId="1" fillId="0" borderId="24" xfId="2" applyFont="1" applyFill="1" applyBorder="1"/>
    <xf numFmtId="164" fontId="1" fillId="0" borderId="8" xfId="1" applyNumberFormat="1" applyFont="1" applyFill="1" applyBorder="1" applyAlignment="1">
      <alignment horizontal="left" indent="1"/>
    </xf>
    <xf numFmtId="164" fontId="1" fillId="0" borderId="16" xfId="1" applyNumberFormat="1" applyFont="1" applyFill="1" applyBorder="1"/>
    <xf numFmtId="164" fontId="1" fillId="0" borderId="17" xfId="1" applyNumberFormat="1" applyFont="1" applyFill="1" applyBorder="1"/>
    <xf numFmtId="9" fontId="1" fillId="0" borderId="25" xfId="2" applyFont="1" applyFill="1" applyBorder="1"/>
    <xf numFmtId="0" fontId="0" fillId="0" borderId="35" xfId="0" applyBorder="1"/>
    <xf numFmtId="164" fontId="1" fillId="0" borderId="38" xfId="1" applyNumberFormat="1" applyFont="1" applyBorder="1"/>
    <xf numFmtId="0" fontId="0" fillId="0" borderId="38" xfId="0" applyBorder="1"/>
    <xf numFmtId="9" fontId="1" fillId="0" borderId="62" xfId="2" applyFont="1" applyBorder="1"/>
    <xf numFmtId="164" fontId="1" fillId="0" borderId="63" xfId="1" applyNumberFormat="1" applyFont="1" applyBorder="1"/>
    <xf numFmtId="164" fontId="1" fillId="0" borderId="64" xfId="1" applyNumberFormat="1" applyFont="1" applyBorder="1"/>
    <xf numFmtId="164" fontId="1" fillId="0" borderId="65" xfId="1" applyNumberFormat="1" applyFont="1" applyBorder="1"/>
    <xf numFmtId="0" fontId="0" fillId="0" borderId="66" xfId="0" applyBorder="1"/>
    <xf numFmtId="164" fontId="1" fillId="0" borderId="66" xfId="1" applyNumberFormat="1" applyFont="1" applyBorder="1"/>
    <xf numFmtId="9" fontId="1" fillId="0" borderId="67" xfId="2" applyFont="1" applyBorder="1"/>
    <xf numFmtId="164" fontId="1" fillId="0" borderId="68" xfId="1" applyNumberFormat="1" applyFont="1" applyBorder="1"/>
    <xf numFmtId="9" fontId="1" fillId="0" borderId="69" xfId="2" applyFont="1" applyBorder="1"/>
    <xf numFmtId="1" fontId="0" fillId="0" borderId="0" xfId="0" applyNumberFormat="1"/>
    <xf numFmtId="1" fontId="0" fillId="0" borderId="0" xfId="0" applyNumberFormat="1" applyFill="1"/>
    <xf numFmtId="164" fontId="1" fillId="0" borderId="7" xfId="1" applyNumberFormat="1" applyFont="1" applyBorder="1"/>
    <xf numFmtId="164" fontId="1" fillId="0" borderId="8" xfId="1" applyNumberFormat="1" applyFont="1" applyBorder="1"/>
    <xf numFmtId="164" fontId="1" fillId="0" borderId="23" xfId="1" applyNumberFormat="1" applyFont="1" applyBorder="1"/>
    <xf numFmtId="9" fontId="1" fillId="0" borderId="10" xfId="2" applyFont="1" applyBorder="1"/>
    <xf numFmtId="9" fontId="1" fillId="0" borderId="33" xfId="2" applyFont="1" applyBorder="1"/>
    <xf numFmtId="9" fontId="1" fillId="0" borderId="14" xfId="2" applyFont="1" applyBorder="1"/>
    <xf numFmtId="9" fontId="1" fillId="0" borderId="16" xfId="2" applyFont="1" applyBorder="1"/>
    <xf numFmtId="9" fontId="1" fillId="0" borderId="12" xfId="2" applyFont="1" applyBorder="1"/>
    <xf numFmtId="9" fontId="1" fillId="0" borderId="18" xfId="2" applyFont="1" applyBorder="1"/>
    <xf numFmtId="9" fontId="1" fillId="0" borderId="20" xfId="2" applyFont="1" applyBorder="1"/>
    <xf numFmtId="164" fontId="1" fillId="0" borderId="55" xfId="1" applyNumberFormat="1" applyFont="1" applyBorder="1"/>
    <xf numFmtId="164" fontId="1" fillId="0" borderId="57" xfId="1" applyNumberFormat="1" applyFont="1" applyBorder="1"/>
    <xf numFmtId="164" fontId="1" fillId="0" borderId="58" xfId="1" applyNumberFormat="1" applyFont="1" applyBorder="1"/>
    <xf numFmtId="164" fontId="1" fillId="0" borderId="59" xfId="1" applyNumberFormat="1" applyFont="1" applyBorder="1"/>
    <xf numFmtId="164" fontId="1" fillId="0" borderId="56" xfId="1" applyNumberFormat="1" applyFont="1" applyBorder="1"/>
    <xf numFmtId="164" fontId="1" fillId="0" borderId="60" xfId="1" applyNumberFormat="1" applyFont="1" applyBorder="1"/>
    <xf numFmtId="164" fontId="1" fillId="0" borderId="61" xfId="1" applyNumberFormat="1" applyFont="1" applyBorder="1"/>
    <xf numFmtId="164" fontId="1" fillId="0" borderId="75" xfId="1" applyNumberFormat="1" applyFont="1" applyBorder="1"/>
    <xf numFmtId="164" fontId="1" fillId="0" borderId="76" xfId="1" applyNumberFormat="1" applyFont="1" applyBorder="1"/>
    <xf numFmtId="164" fontId="1" fillId="0" borderId="77" xfId="1" applyNumberFormat="1" applyFont="1" applyBorder="1"/>
    <xf numFmtId="164" fontId="1" fillId="0" borderId="78" xfId="1" applyNumberFormat="1" applyFont="1" applyBorder="1"/>
    <xf numFmtId="164" fontId="1" fillId="0" borderId="79" xfId="1" applyNumberFormat="1" applyFont="1" applyBorder="1"/>
    <xf numFmtId="164" fontId="1" fillId="0" borderId="80" xfId="1" applyNumberFormat="1" applyFont="1" applyBorder="1"/>
    <xf numFmtId="164" fontId="1" fillId="0" borderId="85" xfId="1" applyNumberFormat="1" applyFont="1" applyBorder="1"/>
    <xf numFmtId="164" fontId="1" fillId="0" borderId="86" xfId="1" applyNumberFormat="1" applyFont="1" applyBorder="1"/>
    <xf numFmtId="164" fontId="1" fillId="0" borderId="87" xfId="1" applyNumberFormat="1" applyFont="1" applyBorder="1"/>
    <xf numFmtId="9" fontId="1" fillId="0" borderId="87" xfId="2" applyFont="1" applyBorder="1"/>
    <xf numFmtId="9" fontId="1" fillId="0" borderId="31" xfId="2" applyFont="1" applyBorder="1"/>
    <xf numFmtId="9" fontId="0" fillId="0" borderId="24" xfId="2" applyFont="1" applyBorder="1" applyAlignment="1">
      <alignment horizontal="right"/>
    </xf>
    <xf numFmtId="9" fontId="0" fillId="0" borderId="36" xfId="2" applyFont="1" applyBorder="1" applyAlignment="1">
      <alignment horizontal="right"/>
    </xf>
    <xf numFmtId="164" fontId="1" fillId="0" borderId="88" xfId="1" applyNumberFormat="1" applyFont="1" applyBorder="1"/>
    <xf numFmtId="164" fontId="1" fillId="0" borderId="89" xfId="1" applyNumberFormat="1" applyFont="1" applyBorder="1"/>
    <xf numFmtId="164" fontId="1" fillId="0" borderId="81" xfId="1" applyNumberFormat="1" applyFont="1" applyBorder="1"/>
    <xf numFmtId="164" fontId="1" fillId="0" borderId="90" xfId="1" applyNumberFormat="1" applyFont="1" applyBorder="1"/>
    <xf numFmtId="9" fontId="1" fillId="0" borderId="90" xfId="2" applyFont="1" applyBorder="1"/>
    <xf numFmtId="9" fontId="1" fillId="0" borderId="64" xfId="2" applyFont="1" applyBorder="1"/>
    <xf numFmtId="164" fontId="1" fillId="0" borderId="79" xfId="1" applyNumberFormat="1" applyFont="1" applyFill="1" applyBorder="1"/>
    <xf numFmtId="164" fontId="1" fillId="0" borderId="77" xfId="1" applyNumberFormat="1" applyFont="1" applyFill="1" applyBorder="1"/>
    <xf numFmtId="164" fontId="1" fillId="0" borderId="78" xfId="1" applyNumberFormat="1" applyFont="1" applyFill="1" applyBorder="1" applyAlignment="1">
      <alignment horizontal="left" indent="1"/>
    </xf>
    <xf numFmtId="164" fontId="1" fillId="0" borderId="91" xfId="1" applyNumberFormat="1" applyFont="1" applyBorder="1"/>
    <xf numFmtId="164" fontId="1" fillId="0" borderId="16" xfId="1" applyNumberFormat="1" applyFont="1" applyFill="1" applyBorder="1" applyAlignment="1">
      <alignment horizontal="left" indent="1"/>
    </xf>
    <xf numFmtId="9" fontId="1" fillId="0" borderId="12" xfId="2" applyFont="1" applyFill="1" applyBorder="1"/>
    <xf numFmtId="9" fontId="1" fillId="0" borderId="14" xfId="2" applyFont="1" applyFill="1" applyBorder="1"/>
    <xf numFmtId="9" fontId="1" fillId="0" borderId="40" xfId="2" applyFont="1" applyBorder="1"/>
    <xf numFmtId="164" fontId="1" fillId="0" borderId="78" xfId="1" applyNumberFormat="1" applyFont="1" applyBorder="1" applyAlignment="1">
      <alignment horizontal="left" indent="1"/>
    </xf>
    <xf numFmtId="164" fontId="1" fillId="0" borderId="16" xfId="1" applyNumberFormat="1" applyFont="1" applyBorder="1" applyAlignment="1">
      <alignment horizontal="left" indent="1"/>
    </xf>
    <xf numFmtId="9" fontId="1" fillId="0" borderId="93" xfId="2" applyFont="1" applyBorder="1"/>
    <xf numFmtId="164" fontId="1" fillId="0" borderId="92" xfId="1" applyNumberFormat="1" applyFont="1" applyBorder="1"/>
    <xf numFmtId="164" fontId="1" fillId="0" borderId="93" xfId="1" applyNumberFormat="1" applyFont="1" applyBorder="1"/>
    <xf numFmtId="0" fontId="0" fillId="0" borderId="38" xfId="0" applyBorder="1" applyAlignment="1">
      <alignment horizontal="left" indent="1"/>
    </xf>
    <xf numFmtId="164" fontId="1" fillId="0" borderId="94" xfId="1" applyNumberFormat="1" applyFont="1" applyBorder="1"/>
    <xf numFmtId="9" fontId="1" fillId="0" borderId="36" xfId="2" applyFont="1" applyBorder="1" applyAlignment="1">
      <alignment horizontal="right"/>
    </xf>
    <xf numFmtId="0" fontId="0" fillId="0" borderId="0" xfId="0" applyFill="1" applyBorder="1" applyAlignment="1">
      <alignment horizontal="left" indent="1"/>
    </xf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1" fillId="0" borderId="95" xfId="2" applyFont="1" applyBorder="1"/>
    <xf numFmtId="9" fontId="1" fillId="0" borderId="96" xfId="2" applyFont="1" applyBorder="1"/>
    <xf numFmtId="9" fontId="1" fillId="0" borderId="97" xfId="2" applyFont="1" applyBorder="1"/>
    <xf numFmtId="9" fontId="1" fillId="0" borderId="98" xfId="2" applyFont="1" applyBorder="1"/>
    <xf numFmtId="9" fontId="1" fillId="0" borderId="99" xfId="2" applyFont="1" applyBorder="1"/>
    <xf numFmtId="9" fontId="1" fillId="0" borderId="100" xfId="2" applyFont="1" applyBorder="1"/>
    <xf numFmtId="9" fontId="1" fillId="0" borderId="83" xfId="2" applyFont="1" applyBorder="1"/>
    <xf numFmtId="164" fontId="1" fillId="0" borderId="103" xfId="1" applyNumberFormat="1" applyFont="1" applyBorder="1"/>
    <xf numFmtId="164" fontId="1" fillId="0" borderId="104" xfId="1" applyNumberFormat="1" applyFont="1" applyBorder="1"/>
    <xf numFmtId="164" fontId="1" fillId="0" borderId="102" xfId="1" applyNumberFormat="1" applyFont="1" applyBorder="1"/>
    <xf numFmtId="164" fontId="1" fillId="0" borderId="33" xfId="1" applyNumberFormat="1" applyFont="1" applyFill="1" applyBorder="1"/>
    <xf numFmtId="164" fontId="1" fillId="0" borderId="18" xfId="1" applyNumberFormat="1" applyFont="1" applyFill="1" applyBorder="1"/>
    <xf numFmtId="9" fontId="1" fillId="0" borderId="11" xfId="2" applyFont="1" applyBorder="1"/>
    <xf numFmtId="9" fontId="1" fillId="0" borderId="34" xfId="2" applyFont="1" applyBorder="1"/>
    <xf numFmtId="9" fontId="1" fillId="0" borderId="15" xfId="2" applyFont="1" applyBorder="1"/>
    <xf numFmtId="9" fontId="1" fillId="0" borderId="17" xfId="2" applyFont="1" applyBorder="1"/>
    <xf numFmtId="9" fontId="1" fillId="0" borderId="13" xfId="2" applyFont="1" applyBorder="1"/>
    <xf numFmtId="9" fontId="1" fillId="0" borderId="19" xfId="2" applyFont="1" applyBorder="1"/>
    <xf numFmtId="9" fontId="1" fillId="0" borderId="21" xfId="2" applyFont="1" applyBorder="1"/>
    <xf numFmtId="9" fontId="1" fillId="0" borderId="105" xfId="2" applyFont="1" applyBorder="1"/>
    <xf numFmtId="9" fontId="1" fillId="0" borderId="106" xfId="2" applyFont="1" applyBorder="1"/>
    <xf numFmtId="164" fontId="1" fillId="0" borderId="107" xfId="1" applyNumberFormat="1" applyFont="1" applyBorder="1"/>
    <xf numFmtId="164" fontId="1" fillId="0" borderId="52" xfId="1" applyNumberFormat="1" applyFont="1" applyBorder="1"/>
    <xf numFmtId="9" fontId="1" fillId="0" borderId="94" xfId="2" applyFont="1" applyBorder="1"/>
    <xf numFmtId="9" fontId="1" fillId="0" borderId="108" xfId="2" applyFont="1" applyBorder="1"/>
    <xf numFmtId="9" fontId="1" fillId="0" borderId="32" xfId="2" applyFont="1" applyBorder="1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164" fontId="1" fillId="0" borderId="10" xfId="1" applyNumberFormat="1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9" fontId="1" fillId="0" borderId="22" xfId="2" applyFont="1" applyBorder="1" applyAlignment="1">
      <alignment vertical="center"/>
    </xf>
    <xf numFmtId="164" fontId="1" fillId="0" borderId="75" xfId="1" applyNumberFormat="1" applyFont="1" applyBorder="1" applyAlignment="1">
      <alignment vertical="center"/>
    </xf>
    <xf numFmtId="9" fontId="1" fillId="0" borderId="10" xfId="2" applyFont="1" applyBorder="1" applyAlignment="1">
      <alignment vertical="center"/>
    </xf>
    <xf numFmtId="9" fontId="1" fillId="0" borderId="95" xfId="2" applyFont="1" applyBorder="1" applyAlignment="1">
      <alignment vertical="center"/>
    </xf>
    <xf numFmtId="164" fontId="1" fillId="0" borderId="103" xfId="1" applyNumberFormat="1" applyFont="1" applyBorder="1" applyAlignment="1">
      <alignment vertical="center"/>
    </xf>
    <xf numFmtId="9" fontId="1" fillId="0" borderId="11" xfId="2" applyFont="1" applyBorder="1" applyAlignment="1">
      <alignment vertical="center"/>
    </xf>
    <xf numFmtId="9" fontId="1" fillId="0" borderId="109" xfId="2" applyFont="1" applyBorder="1"/>
    <xf numFmtId="9" fontId="1" fillId="0" borderId="0" xfId="2" applyFont="1" applyBorder="1"/>
    <xf numFmtId="164" fontId="1" fillId="0" borderId="110" xfId="1" applyNumberFormat="1" applyFont="1" applyBorder="1"/>
    <xf numFmtId="9" fontId="1" fillId="0" borderId="65" xfId="2" applyFont="1" applyBorder="1"/>
    <xf numFmtId="9" fontId="1" fillId="0" borderId="111" xfId="2" applyFont="1" applyBorder="1"/>
    <xf numFmtId="9" fontId="1" fillId="0" borderId="99" xfId="2" applyFont="1" applyFill="1" applyBorder="1"/>
    <xf numFmtId="9" fontId="1" fillId="0" borderId="97" xfId="2" applyFont="1" applyFill="1" applyBorder="1"/>
    <xf numFmtId="9" fontId="1" fillId="0" borderId="112" xfId="2" applyFont="1" applyBorder="1"/>
    <xf numFmtId="164" fontId="1" fillId="0" borderId="49" xfId="1" applyNumberFormat="1" applyFont="1" applyFill="1" applyBorder="1"/>
    <xf numFmtId="164" fontId="1" fillId="0" borderId="44" xfId="1" applyNumberFormat="1" applyFont="1" applyFill="1" applyBorder="1"/>
    <xf numFmtId="164" fontId="1" fillId="0" borderId="50" xfId="1" applyNumberFormat="1" applyFont="1" applyFill="1" applyBorder="1"/>
    <xf numFmtId="164" fontId="1" fillId="0" borderId="113" xfId="1" applyNumberFormat="1" applyFont="1" applyBorder="1"/>
    <xf numFmtId="9" fontId="1" fillId="0" borderId="13" xfId="2" applyFont="1" applyFill="1" applyBorder="1"/>
    <xf numFmtId="9" fontId="1" fillId="0" borderId="15" xfId="2" applyFont="1" applyFill="1" applyBorder="1"/>
    <xf numFmtId="9" fontId="1" fillId="0" borderId="17" xfId="2" applyFont="1" applyFill="1" applyBorder="1"/>
    <xf numFmtId="9" fontId="1" fillId="0" borderId="42" xfId="2" applyFont="1" applyBorder="1"/>
    <xf numFmtId="9" fontId="1" fillId="0" borderId="114" xfId="2" applyFont="1" applyBorder="1"/>
    <xf numFmtId="164" fontId="1" fillId="0" borderId="44" xfId="1" applyNumberFormat="1" applyFont="1" applyBorder="1" applyAlignment="1">
      <alignment horizontal="right" indent="1"/>
    </xf>
    <xf numFmtId="164" fontId="0" fillId="0" borderId="44" xfId="0" applyNumberFormat="1" applyBorder="1"/>
    <xf numFmtId="164" fontId="1" fillId="0" borderId="31" xfId="1" applyNumberFormat="1" applyFont="1" applyFill="1" applyBorder="1"/>
    <xf numFmtId="164" fontId="1" fillId="0" borderId="14" xfId="1" applyNumberFormat="1" applyFont="1" applyBorder="1" applyAlignment="1">
      <alignment horizontal="right" indent="1"/>
    </xf>
    <xf numFmtId="164" fontId="0" fillId="0" borderId="14" xfId="0" applyNumberFormat="1" applyBorder="1"/>
    <xf numFmtId="164" fontId="0" fillId="0" borderId="31" xfId="0" applyNumberFormat="1" applyBorder="1"/>
    <xf numFmtId="9" fontId="1" fillId="0" borderId="47" xfId="2" applyFont="1" applyBorder="1"/>
    <xf numFmtId="9" fontId="0" fillId="0" borderId="15" xfId="2" applyFont="1" applyBorder="1"/>
    <xf numFmtId="9" fontId="0" fillId="0" borderId="24" xfId="2" applyFont="1" applyBorder="1"/>
    <xf numFmtId="9" fontId="0" fillId="0" borderId="32" xfId="2" applyFont="1" applyBorder="1"/>
    <xf numFmtId="9" fontId="1" fillId="0" borderId="15" xfId="2" applyFont="1" applyBorder="1" applyAlignment="1"/>
    <xf numFmtId="9" fontId="1" fillId="0" borderId="48" xfId="2" applyFont="1" applyBorder="1" applyAlignment="1">
      <alignment horizontal="right"/>
    </xf>
    <xf numFmtId="9" fontId="1" fillId="0" borderId="25" xfId="2" applyFont="1" applyBorder="1" applyAlignment="1">
      <alignment horizontal="right"/>
    </xf>
    <xf numFmtId="9" fontId="1" fillId="0" borderId="24" xfId="2" applyFont="1" applyBorder="1" applyAlignment="1">
      <alignment horizontal="right"/>
    </xf>
    <xf numFmtId="9" fontId="0" fillId="0" borderId="37" xfId="2" applyFont="1" applyBorder="1" applyAlignment="1">
      <alignment horizontal="right"/>
    </xf>
    <xf numFmtId="9" fontId="1" fillId="0" borderId="48" xfId="2" applyFont="1" applyBorder="1" applyAlignment="1"/>
    <xf numFmtId="9" fontId="1" fillId="0" borderId="25" xfId="2" applyFont="1" applyBorder="1" applyAlignment="1"/>
    <xf numFmtId="9" fontId="1" fillId="0" borderId="24" xfId="2" applyFont="1" applyBorder="1" applyAlignment="1"/>
    <xf numFmtId="9" fontId="0" fillId="0" borderId="24" xfId="2" applyFont="1" applyBorder="1" applyAlignment="1"/>
    <xf numFmtId="9" fontId="0" fillId="0" borderId="37" xfId="2" applyFont="1" applyBorder="1" applyAlignment="1"/>
    <xf numFmtId="9" fontId="1" fillId="0" borderId="47" xfId="2" applyFont="1" applyBorder="1" applyAlignment="1"/>
    <xf numFmtId="9" fontId="1" fillId="0" borderId="17" xfId="2" applyFont="1" applyBorder="1" applyAlignment="1"/>
    <xf numFmtId="9" fontId="0" fillId="0" borderId="15" xfId="2" applyFont="1" applyBorder="1" applyAlignment="1"/>
    <xf numFmtId="9" fontId="0" fillId="0" borderId="32" xfId="2" applyFont="1" applyBorder="1" applyAlignment="1"/>
    <xf numFmtId="9" fontId="0" fillId="0" borderId="94" xfId="2" applyFont="1" applyBorder="1"/>
    <xf numFmtId="9" fontId="0" fillId="0" borderId="108" xfId="2" applyFont="1" applyBorder="1"/>
    <xf numFmtId="9" fontId="0" fillId="0" borderId="34" xfId="2" applyFont="1" applyBorder="1"/>
    <xf numFmtId="9" fontId="0" fillId="0" borderId="36" xfId="2" applyFont="1" applyBorder="1"/>
    <xf numFmtId="0" fontId="0" fillId="0" borderId="4" xfId="0" applyBorder="1"/>
    <xf numFmtId="164" fontId="1" fillId="0" borderId="4" xfId="1" applyNumberFormat="1" applyFont="1" applyBorder="1" applyAlignment="1">
      <alignment horizontal="right"/>
    </xf>
    <xf numFmtId="9" fontId="1" fillId="0" borderId="75" xfId="2" applyFont="1" applyBorder="1"/>
    <xf numFmtId="164" fontId="1" fillId="0" borderId="1" xfId="1" applyNumberFormat="1" applyFont="1" applyBorder="1" applyAlignment="1"/>
    <xf numFmtId="164" fontId="1" fillId="0" borderId="22" xfId="1" applyNumberFormat="1" applyFont="1" applyBorder="1" applyAlignment="1"/>
    <xf numFmtId="9" fontId="1" fillId="0" borderId="103" xfId="2" applyFont="1" applyBorder="1" applyAlignment="1"/>
    <xf numFmtId="9" fontId="1" fillId="0" borderId="22" xfId="2" applyFont="1" applyBorder="1" applyAlignment="1"/>
    <xf numFmtId="0" fontId="1" fillId="0" borderId="5" xfId="1" applyNumberFormat="1" applyFont="1" applyBorder="1" applyAlignment="1"/>
    <xf numFmtId="9" fontId="1" fillId="0" borderId="79" xfId="2" applyFont="1" applyBorder="1"/>
    <xf numFmtId="164" fontId="1" fillId="0" borderId="2" xfId="1" applyNumberFormat="1" applyFont="1" applyBorder="1" applyAlignment="1"/>
    <xf numFmtId="164" fontId="1" fillId="0" borderId="23" xfId="1" applyNumberFormat="1" applyFont="1" applyBorder="1" applyAlignment="1"/>
    <xf numFmtId="9" fontId="1" fillId="0" borderId="49" xfId="2" applyFont="1" applyBorder="1" applyAlignment="1"/>
    <xf numFmtId="9" fontId="1" fillId="0" borderId="23" xfId="2" applyFont="1" applyBorder="1" applyAlignment="1"/>
    <xf numFmtId="164" fontId="0" fillId="0" borderId="35" xfId="0" applyNumberFormat="1" applyBorder="1"/>
    <xf numFmtId="164" fontId="0" fillId="0" borderId="38" xfId="1" applyNumberFormat="1" applyFont="1" applyFill="1" applyBorder="1"/>
    <xf numFmtId="164" fontId="0" fillId="0" borderId="34" xfId="1" applyNumberFormat="1" applyFont="1" applyBorder="1"/>
    <xf numFmtId="9" fontId="0" fillId="0" borderId="76" xfId="2" applyFont="1" applyBorder="1"/>
    <xf numFmtId="164" fontId="0" fillId="0" borderId="38" xfId="1" applyNumberFormat="1" applyFont="1" applyBorder="1"/>
    <xf numFmtId="164" fontId="0" fillId="0" borderId="36" xfId="1" applyNumberFormat="1" applyFont="1" applyBorder="1"/>
    <xf numFmtId="9" fontId="0" fillId="0" borderId="45" xfId="2" applyFont="1" applyBorder="1"/>
    <xf numFmtId="0" fontId="1" fillId="0" borderId="115" xfId="1" applyNumberFormat="1" applyFont="1" applyFill="1" applyBorder="1" applyAlignment="1">
      <alignment horizontal="left" indent="1"/>
    </xf>
    <xf numFmtId="164" fontId="0" fillId="0" borderId="115" xfId="0" applyNumberFormat="1" applyBorder="1"/>
    <xf numFmtId="164" fontId="0" fillId="0" borderId="63" xfId="1" applyNumberFormat="1" applyFont="1" applyBorder="1"/>
    <xf numFmtId="164" fontId="0" fillId="0" borderId="116" xfId="1" applyNumberFormat="1" applyFont="1" applyBorder="1"/>
    <xf numFmtId="9" fontId="0" fillId="0" borderId="85" xfId="2" applyFont="1" applyBorder="1"/>
    <xf numFmtId="164" fontId="0" fillId="0" borderId="62" xfId="1" applyNumberFormat="1" applyFont="1" applyBorder="1"/>
    <xf numFmtId="9" fontId="0" fillId="0" borderId="117" xfId="2" applyFont="1" applyBorder="1"/>
    <xf numFmtId="9" fontId="0" fillId="0" borderId="62" xfId="2" applyFont="1" applyBorder="1"/>
    <xf numFmtId="0" fontId="0" fillId="0" borderId="118" xfId="0" applyBorder="1"/>
    <xf numFmtId="164" fontId="0" fillId="0" borderId="118" xfId="0" applyNumberFormat="1" applyBorder="1"/>
    <xf numFmtId="164" fontId="0" fillId="0" borderId="66" xfId="1" applyNumberFormat="1" applyFont="1" applyBorder="1"/>
    <xf numFmtId="164" fontId="0" fillId="0" borderId="65" xfId="1" applyNumberFormat="1" applyFont="1" applyBorder="1"/>
    <xf numFmtId="9" fontId="0" fillId="0" borderId="89" xfId="2" applyFont="1" applyBorder="1"/>
    <xf numFmtId="164" fontId="0" fillId="0" borderId="111" xfId="1" applyNumberFormat="1" applyFont="1" applyBorder="1"/>
    <xf numFmtId="9" fontId="0" fillId="0" borderId="110" xfId="2" applyFont="1" applyBorder="1"/>
    <xf numFmtId="9" fontId="0" fillId="0" borderId="111" xfId="2" applyFont="1" applyBorder="1"/>
    <xf numFmtId="164" fontId="0" fillId="0" borderId="28" xfId="0" applyNumberFormat="1" applyBorder="1"/>
    <xf numFmtId="164" fontId="0" fillId="0" borderId="7" xfId="1" applyNumberFormat="1" applyFont="1" applyBorder="1"/>
    <xf numFmtId="164" fontId="0" fillId="0" borderId="15" xfId="1" applyNumberFormat="1" applyFont="1" applyBorder="1"/>
    <xf numFmtId="9" fontId="0" fillId="0" borderId="77" xfId="2" applyFont="1" applyBorder="1"/>
    <xf numFmtId="164" fontId="0" fillId="0" borderId="24" xfId="1" applyNumberFormat="1" applyFont="1" applyBorder="1"/>
    <xf numFmtId="9" fontId="0" fillId="0" borderId="44" xfId="2" applyFont="1" applyBorder="1"/>
    <xf numFmtId="0" fontId="0" fillId="0" borderId="115" xfId="0" applyBorder="1" applyAlignment="1">
      <alignment horizontal="left" indent="1"/>
    </xf>
    <xf numFmtId="164" fontId="0" fillId="0" borderId="7" xfId="1" applyNumberFormat="1" applyFont="1" applyFill="1" applyBorder="1"/>
    <xf numFmtId="164" fontId="0" fillId="0" borderId="5" xfId="0" applyNumberFormat="1" applyBorder="1"/>
    <xf numFmtId="164" fontId="0" fillId="0" borderId="2" xfId="1" applyNumberFormat="1" applyFont="1" applyBorder="1"/>
    <xf numFmtId="164" fontId="0" fillId="0" borderId="13" xfId="1" applyNumberFormat="1" applyFont="1" applyBorder="1"/>
    <xf numFmtId="9" fontId="0" fillId="0" borderId="79" xfId="2" applyFont="1" applyBorder="1"/>
    <xf numFmtId="164" fontId="0" fillId="0" borderId="23" xfId="1" applyNumberFormat="1" applyFont="1" applyBorder="1"/>
    <xf numFmtId="9" fontId="0" fillId="0" borderId="49" xfId="2" applyFont="1" applyBorder="1"/>
    <xf numFmtId="9" fontId="0" fillId="0" borderId="23" xfId="2" applyFont="1" applyBorder="1"/>
    <xf numFmtId="0" fontId="0" fillId="0" borderId="119" xfId="0" applyBorder="1" applyAlignment="1">
      <alignment horizontal="left" indent="1"/>
    </xf>
    <xf numFmtId="164" fontId="0" fillId="0" borderId="119" xfId="0" applyNumberFormat="1" applyBorder="1"/>
    <xf numFmtId="164" fontId="0" fillId="0" borderId="68" xfId="1" applyNumberFormat="1" applyFont="1" applyBorder="1"/>
    <xf numFmtId="164" fontId="0" fillId="0" borderId="94" xfId="1" applyNumberFormat="1" applyFont="1" applyBorder="1"/>
    <xf numFmtId="9" fontId="0" fillId="0" borderId="88" xfId="2" applyFont="1" applyBorder="1"/>
    <xf numFmtId="164" fontId="0" fillId="0" borderId="108" xfId="1" applyNumberFormat="1" applyFont="1" applyBorder="1"/>
    <xf numFmtId="9" fontId="0" fillId="0" borderId="107" xfId="2" applyFont="1" applyBorder="1"/>
    <xf numFmtId="164" fontId="0" fillId="0" borderId="6" xfId="0" applyNumberFormat="1" applyBorder="1"/>
    <xf numFmtId="164" fontId="0" fillId="0" borderId="3" xfId="1" applyNumberFormat="1" applyFont="1" applyBorder="1"/>
    <xf numFmtId="164" fontId="0" fillId="0" borderId="19" xfId="1" applyNumberFormat="1" applyFont="1" applyBorder="1"/>
    <xf numFmtId="9" fontId="0" fillId="0" borderId="80" xfId="2" applyFont="1" applyBorder="1"/>
    <xf numFmtId="164" fontId="0" fillId="0" borderId="26" xfId="1" applyNumberFormat="1" applyFont="1" applyBorder="1"/>
    <xf numFmtId="9" fontId="0" fillId="0" borderId="104" xfId="2" applyFont="1" applyBorder="1"/>
    <xf numFmtId="9" fontId="0" fillId="0" borderId="26" xfId="2" applyFont="1" applyBorder="1"/>
    <xf numFmtId="164" fontId="0" fillId="0" borderId="14" xfId="1" applyNumberFormat="1" applyFont="1" applyBorder="1"/>
    <xf numFmtId="9" fontId="0" fillId="0" borderId="76" xfId="2" applyFont="1" applyBorder="1" applyAlignment="1">
      <alignment horizontal="right"/>
    </xf>
    <xf numFmtId="0" fontId="0" fillId="0" borderId="43" xfId="0" applyBorder="1" applyAlignment="1">
      <alignment horizontal="left" indent="1"/>
    </xf>
    <xf numFmtId="164" fontId="0" fillId="0" borderId="43" xfId="0" applyNumberFormat="1" applyBorder="1"/>
    <xf numFmtId="164" fontId="0" fillId="0" borderId="9" xfId="1" applyNumberFormat="1" applyFont="1" applyBorder="1"/>
    <xf numFmtId="164" fontId="0" fillId="0" borderId="21" xfId="1" applyNumberFormat="1" applyFont="1" applyBorder="1"/>
    <xf numFmtId="9" fontId="0" fillId="0" borderId="81" xfId="2" applyFont="1" applyBorder="1"/>
    <xf numFmtId="164" fontId="0" fillId="0" borderId="27" xfId="1" applyNumberFormat="1" applyFont="1" applyBorder="1"/>
    <xf numFmtId="9" fontId="0" fillId="0" borderId="102" xfId="2" applyFont="1" applyBorder="1"/>
    <xf numFmtId="9" fontId="0" fillId="0" borderId="27" xfId="2" applyFont="1" applyBorder="1"/>
    <xf numFmtId="3" fontId="1" fillId="0" borderId="103" xfId="2" applyNumberFormat="1" applyFont="1" applyBorder="1" applyAlignment="1"/>
    <xf numFmtId="3" fontId="1" fillId="0" borderId="49" xfId="2" applyNumberFormat="1" applyFont="1" applyBorder="1" applyAlignment="1"/>
    <xf numFmtId="3" fontId="0" fillId="0" borderId="45" xfId="2" applyNumberFormat="1" applyFont="1" applyBorder="1"/>
    <xf numFmtId="3" fontId="0" fillId="0" borderId="117" xfId="2" applyNumberFormat="1" applyFont="1" applyBorder="1"/>
    <xf numFmtId="3" fontId="0" fillId="0" borderId="110" xfId="2" applyNumberFormat="1" applyFont="1" applyBorder="1"/>
    <xf numFmtId="3" fontId="0" fillId="0" borderId="44" xfId="2" applyNumberFormat="1" applyFont="1" applyBorder="1"/>
    <xf numFmtId="3" fontId="0" fillId="0" borderId="49" xfId="2" applyNumberFormat="1" applyFont="1" applyBorder="1"/>
    <xf numFmtId="3" fontId="0" fillId="0" borderId="107" xfId="2" applyNumberFormat="1" applyFont="1" applyBorder="1"/>
    <xf numFmtId="3" fontId="0" fillId="0" borderId="104" xfId="2" applyNumberFormat="1" applyFont="1" applyBorder="1"/>
    <xf numFmtId="3" fontId="0" fillId="0" borderId="102" xfId="2" applyNumberFormat="1" applyFont="1" applyBorder="1"/>
    <xf numFmtId="9" fontId="0" fillId="0" borderId="45" xfId="2" applyFont="1" applyBorder="1" applyAlignment="1">
      <alignment horizontal="right"/>
    </xf>
    <xf numFmtId="164" fontId="2" fillId="0" borderId="72" xfId="1" applyNumberFormat="1" applyFont="1" applyBorder="1" applyAlignment="1">
      <alignment horizontal="center" vertical="center" wrapText="1"/>
    </xf>
    <xf numFmtId="164" fontId="2" fillId="0" borderId="20" xfId="1" applyNumberFormat="1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74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7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3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84" xfId="0" applyFont="1" applyBorder="1" applyAlignment="1">
      <alignment horizontal="center" wrapText="1"/>
    </xf>
    <xf numFmtId="0" fontId="2" fillId="0" borderId="8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view="pageBreakPreview" zoomScale="60" zoomScaleNormal="100" workbookViewId="0">
      <selection activeCell="Q13" sqref="Q13"/>
    </sheetView>
  </sheetViews>
  <sheetFormatPr defaultRowHeight="15" x14ac:dyDescent="0.25"/>
  <cols>
    <col min="1" max="1" width="35.7109375" customWidth="1"/>
    <col min="2" max="3" width="15.7109375" customWidth="1"/>
    <col min="4" max="4" width="13.7109375" customWidth="1"/>
    <col min="5" max="5" width="10.7109375" customWidth="1"/>
    <col min="6" max="6" width="15.28515625" customWidth="1"/>
    <col min="7" max="7" width="16" customWidth="1"/>
    <col min="8" max="9" width="12.7109375" customWidth="1"/>
    <col min="10" max="10" width="15.140625" style="193" customWidth="1"/>
    <col min="11" max="17" width="15.28515625" customWidth="1"/>
    <col min="18" max="18" width="18.7109375" style="195" customWidth="1"/>
    <col min="19" max="38" width="20" customWidth="1"/>
  </cols>
  <sheetData>
    <row r="1" spans="1:21" x14ac:dyDescent="0.25">
      <c r="A1" s="1" t="s">
        <v>0</v>
      </c>
      <c r="B1" s="1"/>
    </row>
    <row r="2" spans="1:21" x14ac:dyDescent="0.25">
      <c r="A2" s="2" t="s">
        <v>1</v>
      </c>
      <c r="B2" s="2"/>
    </row>
    <row r="3" spans="1:21" ht="15.75" thickBot="1" x14ac:dyDescent="0.3"/>
    <row r="4" spans="1:21" s="196" customFormat="1" ht="15" customHeight="1" x14ac:dyDescent="0.25">
      <c r="A4" s="372" t="s">
        <v>2</v>
      </c>
      <c r="B4" s="378" t="s">
        <v>186</v>
      </c>
      <c r="C4" s="368" t="s">
        <v>187</v>
      </c>
      <c r="D4" s="374" t="s">
        <v>188</v>
      </c>
      <c r="E4" s="376" t="s">
        <v>189</v>
      </c>
      <c r="F4" s="368" t="s">
        <v>190</v>
      </c>
      <c r="G4" s="370" t="s">
        <v>191</v>
      </c>
      <c r="H4" s="368" t="s">
        <v>192</v>
      </c>
      <c r="I4" s="370" t="s">
        <v>193</v>
      </c>
      <c r="J4" s="366" t="s">
        <v>201</v>
      </c>
      <c r="K4" s="380" t="s">
        <v>194</v>
      </c>
      <c r="L4" s="374" t="s">
        <v>195</v>
      </c>
      <c r="M4" s="376" t="s">
        <v>196</v>
      </c>
      <c r="N4" s="368" t="s">
        <v>197</v>
      </c>
      <c r="O4" s="374" t="s">
        <v>198</v>
      </c>
      <c r="P4" s="374" t="s">
        <v>199</v>
      </c>
      <c r="Q4" s="376" t="s">
        <v>200</v>
      </c>
      <c r="R4" s="382"/>
      <c r="U4" s="197"/>
    </row>
    <row r="5" spans="1:21" s="196" customFormat="1" ht="26.25" customHeight="1" thickBot="1" x14ac:dyDescent="0.3">
      <c r="A5" s="373"/>
      <c r="B5" s="379"/>
      <c r="C5" s="369"/>
      <c r="D5" s="375"/>
      <c r="E5" s="377"/>
      <c r="F5" s="369"/>
      <c r="G5" s="371"/>
      <c r="H5" s="369"/>
      <c r="I5" s="371"/>
      <c r="J5" s="367"/>
      <c r="K5" s="381"/>
      <c r="L5" s="375"/>
      <c r="M5" s="377"/>
      <c r="N5" s="369"/>
      <c r="O5" s="375"/>
      <c r="P5" s="375"/>
      <c r="Q5" s="377"/>
      <c r="R5" s="382"/>
      <c r="U5" s="197"/>
    </row>
    <row r="6" spans="1:21" x14ac:dyDescent="0.25">
      <c r="A6" s="3" t="s">
        <v>0</v>
      </c>
      <c r="B6" s="82">
        <v>22599</v>
      </c>
      <c r="C6" s="45">
        <v>22730</v>
      </c>
      <c r="D6" s="46">
        <f>B6-C6</f>
        <v>-131</v>
      </c>
      <c r="E6" s="23">
        <f>D6/C6</f>
        <v>-5.7633084029916409E-3</v>
      </c>
      <c r="F6" s="90">
        <v>20925</v>
      </c>
      <c r="G6" s="150">
        <v>1674</v>
      </c>
      <c r="H6" s="143">
        <f>F6/B6</f>
        <v>0.92592592592592593</v>
      </c>
      <c r="I6" s="198">
        <f>G6/B6</f>
        <v>7.407407407407407E-2</v>
      </c>
      <c r="J6" s="45">
        <v>20929</v>
      </c>
      <c r="K6" s="205">
        <f>C6-J6</f>
        <v>1801</v>
      </c>
      <c r="L6" s="210">
        <f>J6/C6</f>
        <v>0.92076550813902336</v>
      </c>
      <c r="M6" s="23">
        <f>K6/C6</f>
        <v>7.9234491860976683E-2</v>
      </c>
      <c r="N6" s="45">
        <f>F6-J6</f>
        <v>-4</v>
      </c>
      <c r="O6" s="210">
        <f>(F6-J6)/J6</f>
        <v>-1.9112236609489225E-4</v>
      </c>
      <c r="P6" s="46">
        <f>G6-K6</f>
        <v>-127</v>
      </c>
      <c r="Q6" s="23">
        <f>(G6-K6)/K6</f>
        <v>-7.0516379789006114E-2</v>
      </c>
      <c r="R6"/>
      <c r="U6" s="194"/>
    </row>
    <row r="7" spans="1:21" x14ac:dyDescent="0.25">
      <c r="A7" s="4" t="s">
        <v>3</v>
      </c>
      <c r="B7" s="96">
        <v>1354</v>
      </c>
      <c r="C7" s="53">
        <v>1371</v>
      </c>
      <c r="D7" s="54">
        <f t="shared" ref="D7:D62" si="0">B7-C7</f>
        <v>-17</v>
      </c>
      <c r="E7" s="38">
        <f t="shared" ref="E7:E62" si="1">D7/C7</f>
        <v>-1.2399708242159009E-2</v>
      </c>
      <c r="F7" s="127">
        <v>1268</v>
      </c>
      <c r="G7" s="151">
        <v>86</v>
      </c>
      <c r="H7" s="144">
        <f t="shared" ref="H7:H62" si="2">F7/B7</f>
        <v>0.93648449039881831</v>
      </c>
      <c r="I7" s="199">
        <f t="shared" ref="I7:I62" si="3">G7/B7</f>
        <v>6.3515509601181686E-2</v>
      </c>
      <c r="J7" s="53">
        <f>J8+J9+J10</f>
        <v>1264</v>
      </c>
      <c r="K7" s="63">
        <f t="shared" ref="K7:K62" si="4">C7-J7</f>
        <v>107</v>
      </c>
      <c r="L7" s="211">
        <f t="shared" ref="L7:L62" si="5">J7/C7</f>
        <v>0.92195477753464627</v>
      </c>
      <c r="M7" s="38">
        <f t="shared" ref="M7:M62" si="6">K7/C7</f>
        <v>7.8045222465353753E-2</v>
      </c>
      <c r="N7" s="53">
        <f t="shared" ref="N7:N62" si="7">F7-J7</f>
        <v>4</v>
      </c>
      <c r="O7" s="211">
        <f t="shared" ref="O7:O62" si="8">(F7-J7)/J7</f>
        <v>3.1645569620253164E-3</v>
      </c>
      <c r="P7" s="54">
        <f t="shared" ref="P7:P62" si="9">G7-K7</f>
        <v>-21</v>
      </c>
      <c r="Q7" s="38">
        <f t="shared" ref="Q7:Q62" si="10">(G7-K7)/K7</f>
        <v>-0.19626168224299065</v>
      </c>
      <c r="R7"/>
      <c r="U7" s="194"/>
    </row>
    <row r="8" spans="1:21" ht="15" customHeight="1" x14ac:dyDescent="0.25">
      <c r="A8" s="8" t="s">
        <v>4</v>
      </c>
      <c r="B8" s="84">
        <v>308</v>
      </c>
      <c r="C8" s="84">
        <v>309</v>
      </c>
      <c r="D8" s="50">
        <f t="shared" si="0"/>
        <v>-1</v>
      </c>
      <c r="E8" s="76">
        <f t="shared" si="1"/>
        <v>-3.2362459546925568E-3</v>
      </c>
      <c r="F8" s="140">
        <v>276</v>
      </c>
      <c r="G8" s="152">
        <v>32</v>
      </c>
      <c r="H8" s="145">
        <f t="shared" si="2"/>
        <v>0.89610389610389607</v>
      </c>
      <c r="I8" s="200">
        <f t="shared" si="3"/>
        <v>0.1038961038961039</v>
      </c>
      <c r="J8" s="49">
        <v>282</v>
      </c>
      <c r="K8" s="61">
        <f t="shared" si="4"/>
        <v>27</v>
      </c>
      <c r="L8" s="212">
        <f t="shared" si="5"/>
        <v>0.91262135922330101</v>
      </c>
      <c r="M8" s="76">
        <f t="shared" si="6"/>
        <v>8.7378640776699032E-2</v>
      </c>
      <c r="N8" s="49">
        <f t="shared" si="7"/>
        <v>-6</v>
      </c>
      <c r="O8" s="212">
        <f t="shared" si="8"/>
        <v>-2.1276595744680851E-2</v>
      </c>
      <c r="P8" s="50">
        <f t="shared" si="9"/>
        <v>5</v>
      </c>
      <c r="Q8" s="76">
        <f t="shared" si="10"/>
        <v>0.18518518518518517</v>
      </c>
      <c r="R8"/>
      <c r="U8" s="194"/>
    </row>
    <row r="9" spans="1:21" x14ac:dyDescent="0.25">
      <c r="A9" s="8" t="s">
        <v>5</v>
      </c>
      <c r="B9" s="84">
        <v>191</v>
      </c>
      <c r="C9" s="49">
        <v>194</v>
      </c>
      <c r="D9" s="50">
        <f t="shared" si="0"/>
        <v>-3</v>
      </c>
      <c r="E9" s="76">
        <f t="shared" si="1"/>
        <v>-1.5463917525773196E-2</v>
      </c>
      <c r="F9" s="140">
        <v>176</v>
      </c>
      <c r="G9" s="152">
        <v>15</v>
      </c>
      <c r="H9" s="145">
        <f t="shared" si="2"/>
        <v>0.92146596858638741</v>
      </c>
      <c r="I9" s="200">
        <f t="shared" si="3"/>
        <v>7.8534031413612565E-2</v>
      </c>
      <c r="J9" s="49">
        <v>170</v>
      </c>
      <c r="K9" s="61">
        <f t="shared" si="4"/>
        <v>24</v>
      </c>
      <c r="L9" s="212">
        <f t="shared" si="5"/>
        <v>0.87628865979381443</v>
      </c>
      <c r="M9" s="76">
        <f t="shared" si="6"/>
        <v>0.12371134020618557</v>
      </c>
      <c r="N9" s="49">
        <f t="shared" si="7"/>
        <v>6</v>
      </c>
      <c r="O9" s="212">
        <f t="shared" si="8"/>
        <v>3.5294117647058823E-2</v>
      </c>
      <c r="P9" s="50">
        <f t="shared" si="9"/>
        <v>-9</v>
      </c>
      <c r="Q9" s="76">
        <f t="shared" si="10"/>
        <v>-0.375</v>
      </c>
      <c r="R9"/>
      <c r="U9" s="194"/>
    </row>
    <row r="10" spans="1:21" x14ac:dyDescent="0.25">
      <c r="A10" s="9" t="s">
        <v>6</v>
      </c>
      <c r="B10" s="85">
        <f>B7-(B8+B9)</f>
        <v>855</v>
      </c>
      <c r="C10" s="51">
        <f>C7-(SUM(C8:C9))</f>
        <v>868</v>
      </c>
      <c r="D10" s="52">
        <f t="shared" si="0"/>
        <v>-13</v>
      </c>
      <c r="E10" s="26">
        <f t="shared" si="1"/>
        <v>-1.4976958525345621E-2</v>
      </c>
      <c r="F10" s="141">
        <f>F7-(F8+F9)</f>
        <v>816</v>
      </c>
      <c r="G10" s="153">
        <f>G7-(G8+G9)</f>
        <v>39</v>
      </c>
      <c r="H10" s="146">
        <f t="shared" si="2"/>
        <v>0.95438596491228067</v>
      </c>
      <c r="I10" s="201">
        <f t="shared" si="3"/>
        <v>4.5614035087719301E-2</v>
      </c>
      <c r="J10" s="51">
        <v>812</v>
      </c>
      <c r="K10" s="79">
        <f t="shared" si="4"/>
        <v>56</v>
      </c>
      <c r="L10" s="213">
        <f t="shared" si="5"/>
        <v>0.93548387096774188</v>
      </c>
      <c r="M10" s="26">
        <f t="shared" si="6"/>
        <v>6.4516129032258063E-2</v>
      </c>
      <c r="N10" s="51">
        <f t="shared" si="7"/>
        <v>4</v>
      </c>
      <c r="O10" s="213">
        <f t="shared" si="8"/>
        <v>4.9261083743842365E-3</v>
      </c>
      <c r="P10" s="52">
        <f t="shared" si="9"/>
        <v>-17</v>
      </c>
      <c r="Q10" s="26">
        <f t="shared" si="10"/>
        <v>-0.30357142857142855</v>
      </c>
      <c r="R10"/>
      <c r="U10" s="194"/>
    </row>
    <row r="11" spans="1:21" x14ac:dyDescent="0.25">
      <c r="A11" s="4" t="s">
        <v>7</v>
      </c>
      <c r="B11" s="83">
        <v>397</v>
      </c>
      <c r="C11" s="47">
        <v>420</v>
      </c>
      <c r="D11" s="48">
        <f t="shared" si="0"/>
        <v>-23</v>
      </c>
      <c r="E11" s="24">
        <f t="shared" si="1"/>
        <v>-5.4761904761904762E-2</v>
      </c>
      <c r="F11" s="91">
        <v>371</v>
      </c>
      <c r="G11" s="151">
        <v>26</v>
      </c>
      <c r="H11" s="147">
        <f t="shared" si="2"/>
        <v>0.93450881612090675</v>
      </c>
      <c r="I11" s="202">
        <f t="shared" si="3"/>
        <v>6.5491183879093195E-2</v>
      </c>
      <c r="J11" s="47">
        <f>J12+J13+J14+J15</f>
        <v>392</v>
      </c>
      <c r="K11" s="78">
        <f t="shared" si="4"/>
        <v>28</v>
      </c>
      <c r="L11" s="214">
        <f t="shared" si="5"/>
        <v>0.93333333333333335</v>
      </c>
      <c r="M11" s="24">
        <f t="shared" si="6"/>
        <v>6.6666666666666666E-2</v>
      </c>
      <c r="N11" s="47">
        <f t="shared" si="7"/>
        <v>-21</v>
      </c>
      <c r="O11" s="214">
        <f t="shared" si="8"/>
        <v>-5.3571428571428568E-2</v>
      </c>
      <c r="P11" s="48">
        <f t="shared" si="9"/>
        <v>-2</v>
      </c>
      <c r="Q11" s="24">
        <f t="shared" si="10"/>
        <v>-7.1428571428571425E-2</v>
      </c>
      <c r="R11"/>
      <c r="U11" s="194"/>
    </row>
    <row r="12" spans="1:21" x14ac:dyDescent="0.25">
      <c r="A12" s="8" t="s">
        <v>8</v>
      </c>
      <c r="B12" s="84">
        <v>24</v>
      </c>
      <c r="C12" s="49">
        <v>0</v>
      </c>
      <c r="D12" s="50">
        <f t="shared" si="0"/>
        <v>24</v>
      </c>
      <c r="E12" s="168" t="s">
        <v>182</v>
      </c>
      <c r="F12" s="140">
        <v>24</v>
      </c>
      <c r="G12" s="152">
        <v>0</v>
      </c>
      <c r="H12" s="145">
        <f t="shared" si="2"/>
        <v>1</v>
      </c>
      <c r="I12" s="200">
        <f t="shared" si="3"/>
        <v>0</v>
      </c>
      <c r="J12" s="119">
        <v>0</v>
      </c>
      <c r="K12" s="61">
        <f t="shared" si="4"/>
        <v>0</v>
      </c>
      <c r="L12" s="259" t="s">
        <v>202</v>
      </c>
      <c r="M12" s="260" t="s">
        <v>202</v>
      </c>
      <c r="N12" s="49">
        <f t="shared" si="7"/>
        <v>24</v>
      </c>
      <c r="O12" s="259" t="s">
        <v>202</v>
      </c>
      <c r="P12" s="50">
        <f t="shared" si="9"/>
        <v>0</v>
      </c>
      <c r="Q12" s="260" t="s">
        <v>202</v>
      </c>
      <c r="R12"/>
      <c r="U12" s="194"/>
    </row>
    <row r="13" spans="1:21" x14ac:dyDescent="0.25">
      <c r="A13" s="8" t="s">
        <v>9</v>
      </c>
      <c r="B13" s="84">
        <v>49</v>
      </c>
      <c r="C13" s="49">
        <v>57</v>
      </c>
      <c r="D13" s="50">
        <f t="shared" si="0"/>
        <v>-8</v>
      </c>
      <c r="E13" s="76">
        <f t="shared" si="1"/>
        <v>-0.14035087719298245</v>
      </c>
      <c r="F13" s="140">
        <v>46</v>
      </c>
      <c r="G13" s="152">
        <v>3</v>
      </c>
      <c r="H13" s="145">
        <f t="shared" si="2"/>
        <v>0.93877551020408168</v>
      </c>
      <c r="I13" s="200">
        <f t="shared" si="3"/>
        <v>6.1224489795918366E-2</v>
      </c>
      <c r="J13" s="49">
        <v>45</v>
      </c>
      <c r="K13" s="61">
        <f t="shared" si="4"/>
        <v>12</v>
      </c>
      <c r="L13" s="212">
        <f t="shared" si="5"/>
        <v>0.78947368421052633</v>
      </c>
      <c r="M13" s="76">
        <f t="shared" si="6"/>
        <v>0.21052631578947367</v>
      </c>
      <c r="N13" s="49">
        <f t="shared" si="7"/>
        <v>1</v>
      </c>
      <c r="O13" s="212">
        <f t="shared" si="8"/>
        <v>2.2222222222222223E-2</v>
      </c>
      <c r="P13" s="50">
        <f t="shared" si="9"/>
        <v>-9</v>
      </c>
      <c r="Q13" s="76">
        <f t="shared" si="10"/>
        <v>-0.75</v>
      </c>
      <c r="R13"/>
      <c r="U13" s="194"/>
    </row>
    <row r="14" spans="1:21" x14ac:dyDescent="0.25">
      <c r="A14" s="8" t="s">
        <v>10</v>
      </c>
      <c r="B14" s="84">
        <v>80</v>
      </c>
      <c r="C14" s="49">
        <v>81</v>
      </c>
      <c r="D14" s="50">
        <f t="shared" si="0"/>
        <v>-1</v>
      </c>
      <c r="E14" s="76">
        <f t="shared" si="1"/>
        <v>-1.2345679012345678E-2</v>
      </c>
      <c r="F14" s="140">
        <v>69</v>
      </c>
      <c r="G14" s="152">
        <v>11</v>
      </c>
      <c r="H14" s="145">
        <f t="shared" si="2"/>
        <v>0.86250000000000004</v>
      </c>
      <c r="I14" s="200">
        <f t="shared" si="3"/>
        <v>0.13750000000000001</v>
      </c>
      <c r="J14" s="49">
        <v>77</v>
      </c>
      <c r="K14" s="61">
        <f t="shared" si="4"/>
        <v>4</v>
      </c>
      <c r="L14" s="212">
        <f t="shared" si="5"/>
        <v>0.95061728395061729</v>
      </c>
      <c r="M14" s="76">
        <f t="shared" si="6"/>
        <v>4.9382716049382713E-2</v>
      </c>
      <c r="N14" s="49">
        <f t="shared" si="7"/>
        <v>-8</v>
      </c>
      <c r="O14" s="212">
        <f t="shared" si="8"/>
        <v>-0.1038961038961039</v>
      </c>
      <c r="P14" s="50">
        <f t="shared" si="9"/>
        <v>7</v>
      </c>
      <c r="Q14" s="76">
        <f t="shared" si="10"/>
        <v>1.75</v>
      </c>
      <c r="R14"/>
      <c r="U14" s="194"/>
    </row>
    <row r="15" spans="1:21" x14ac:dyDescent="0.25">
      <c r="A15" s="9" t="s">
        <v>11</v>
      </c>
      <c r="B15" s="85">
        <f>B11-(B12+B13+B14)</f>
        <v>244</v>
      </c>
      <c r="C15" s="51">
        <f>C11-(SUM(C12:C14))</f>
        <v>282</v>
      </c>
      <c r="D15" s="52">
        <f t="shared" si="0"/>
        <v>-38</v>
      </c>
      <c r="E15" s="26">
        <f t="shared" si="1"/>
        <v>-0.13475177304964539</v>
      </c>
      <c r="F15" s="141">
        <f>F11-(F12+F13+F14)</f>
        <v>232</v>
      </c>
      <c r="G15" s="153">
        <f>G11-(G12+G13+G14)</f>
        <v>12</v>
      </c>
      <c r="H15" s="146">
        <f t="shared" si="2"/>
        <v>0.95081967213114749</v>
      </c>
      <c r="I15" s="201">
        <f t="shared" si="3"/>
        <v>4.9180327868852458E-2</v>
      </c>
      <c r="J15" s="51">
        <v>270</v>
      </c>
      <c r="K15" s="79">
        <f t="shared" si="4"/>
        <v>12</v>
      </c>
      <c r="L15" s="213">
        <f t="shared" si="5"/>
        <v>0.95744680851063835</v>
      </c>
      <c r="M15" s="26">
        <f t="shared" si="6"/>
        <v>4.2553191489361701E-2</v>
      </c>
      <c r="N15" s="51">
        <f t="shared" si="7"/>
        <v>-38</v>
      </c>
      <c r="O15" s="213">
        <f t="shared" si="8"/>
        <v>-0.14074074074074075</v>
      </c>
      <c r="P15" s="52">
        <f t="shared" si="9"/>
        <v>0</v>
      </c>
      <c r="Q15" s="26">
        <f t="shared" si="10"/>
        <v>0</v>
      </c>
      <c r="R15"/>
      <c r="U15" s="194"/>
    </row>
    <row r="16" spans="1:21" x14ac:dyDescent="0.25">
      <c r="A16" s="4" t="s">
        <v>12</v>
      </c>
      <c r="B16" s="83">
        <v>842</v>
      </c>
      <c r="C16" s="47">
        <v>851</v>
      </c>
      <c r="D16" s="48">
        <f t="shared" si="0"/>
        <v>-9</v>
      </c>
      <c r="E16" s="24">
        <f t="shared" si="1"/>
        <v>-1.0575793184488837E-2</v>
      </c>
      <c r="F16" s="91">
        <v>771</v>
      </c>
      <c r="G16" s="151">
        <v>71</v>
      </c>
      <c r="H16" s="147">
        <f t="shared" si="2"/>
        <v>0.91567695961995255</v>
      </c>
      <c r="I16" s="202">
        <f t="shared" si="3"/>
        <v>8.4323040380047509E-2</v>
      </c>
      <c r="J16" s="47">
        <f>J17+J18</f>
        <v>779</v>
      </c>
      <c r="K16" s="78">
        <f t="shared" si="4"/>
        <v>72</v>
      </c>
      <c r="L16" s="214">
        <f t="shared" si="5"/>
        <v>0.91539365452408927</v>
      </c>
      <c r="M16" s="24">
        <f t="shared" si="6"/>
        <v>8.4606345475910699E-2</v>
      </c>
      <c r="N16" s="47">
        <f t="shared" si="7"/>
        <v>-8</v>
      </c>
      <c r="O16" s="214">
        <f t="shared" si="8"/>
        <v>-1.0269576379974325E-2</v>
      </c>
      <c r="P16" s="48">
        <f t="shared" si="9"/>
        <v>-1</v>
      </c>
      <c r="Q16" s="24">
        <f t="shared" si="10"/>
        <v>-1.3888888888888888E-2</v>
      </c>
      <c r="R16"/>
      <c r="U16" s="194"/>
    </row>
    <row r="17" spans="1:21" x14ac:dyDescent="0.25">
      <c r="A17" s="8" t="s">
        <v>13</v>
      </c>
      <c r="B17" s="84">
        <v>506</v>
      </c>
      <c r="C17" s="49">
        <v>500</v>
      </c>
      <c r="D17" s="50">
        <f t="shared" si="0"/>
        <v>6</v>
      </c>
      <c r="E17" s="76">
        <f t="shared" si="1"/>
        <v>1.2E-2</v>
      </c>
      <c r="F17" s="140">
        <v>460</v>
      </c>
      <c r="G17" s="152">
        <v>46</v>
      </c>
      <c r="H17" s="145">
        <f t="shared" si="2"/>
        <v>0.90909090909090906</v>
      </c>
      <c r="I17" s="200">
        <f t="shared" si="3"/>
        <v>9.0909090909090912E-2</v>
      </c>
      <c r="J17" s="49">
        <v>448</v>
      </c>
      <c r="K17" s="61">
        <f t="shared" si="4"/>
        <v>52</v>
      </c>
      <c r="L17" s="212">
        <f t="shared" si="5"/>
        <v>0.89600000000000002</v>
      </c>
      <c r="M17" s="76">
        <f t="shared" si="6"/>
        <v>0.104</v>
      </c>
      <c r="N17" s="49">
        <f t="shared" si="7"/>
        <v>12</v>
      </c>
      <c r="O17" s="212">
        <f t="shared" si="8"/>
        <v>2.6785714285714284E-2</v>
      </c>
      <c r="P17" s="50">
        <f t="shared" si="9"/>
        <v>-6</v>
      </c>
      <c r="Q17" s="76">
        <f t="shared" si="10"/>
        <v>-0.11538461538461539</v>
      </c>
      <c r="R17"/>
      <c r="U17" s="194"/>
    </row>
    <row r="18" spans="1:21" x14ac:dyDescent="0.25">
      <c r="A18" s="9" t="s">
        <v>14</v>
      </c>
      <c r="B18" s="85">
        <f>B16-B17</f>
        <v>336</v>
      </c>
      <c r="C18" s="51">
        <f>C16-C17</f>
        <v>351</v>
      </c>
      <c r="D18" s="52">
        <f t="shared" si="0"/>
        <v>-15</v>
      </c>
      <c r="E18" s="26">
        <f t="shared" si="1"/>
        <v>-4.2735042735042736E-2</v>
      </c>
      <c r="F18" s="141">
        <f>F16-F17</f>
        <v>311</v>
      </c>
      <c r="G18" s="153">
        <f>G16-G17</f>
        <v>25</v>
      </c>
      <c r="H18" s="146">
        <f t="shared" si="2"/>
        <v>0.92559523809523814</v>
      </c>
      <c r="I18" s="201">
        <f t="shared" si="3"/>
        <v>7.4404761904761904E-2</v>
      </c>
      <c r="J18" s="51">
        <v>331</v>
      </c>
      <c r="K18" s="79">
        <f t="shared" si="4"/>
        <v>20</v>
      </c>
      <c r="L18" s="213">
        <f t="shared" si="5"/>
        <v>0.94301994301994307</v>
      </c>
      <c r="M18" s="26">
        <f t="shared" si="6"/>
        <v>5.6980056980056981E-2</v>
      </c>
      <c r="N18" s="51">
        <f t="shared" si="7"/>
        <v>-20</v>
      </c>
      <c r="O18" s="213">
        <f t="shared" si="8"/>
        <v>-6.0422960725075532E-2</v>
      </c>
      <c r="P18" s="52">
        <f t="shared" si="9"/>
        <v>5</v>
      </c>
      <c r="Q18" s="26">
        <f t="shared" si="10"/>
        <v>0.25</v>
      </c>
      <c r="R18"/>
      <c r="U18" s="194"/>
    </row>
    <row r="19" spans="1:21" x14ac:dyDescent="0.25">
      <c r="A19" s="4" t="s">
        <v>15</v>
      </c>
      <c r="B19" s="83">
        <v>621</v>
      </c>
      <c r="C19" s="47">
        <v>632</v>
      </c>
      <c r="D19" s="48">
        <f t="shared" si="0"/>
        <v>-11</v>
      </c>
      <c r="E19" s="24">
        <f t="shared" si="1"/>
        <v>-1.740506329113924E-2</v>
      </c>
      <c r="F19" s="91">
        <v>559</v>
      </c>
      <c r="G19" s="151">
        <v>62</v>
      </c>
      <c r="H19" s="147">
        <f t="shared" si="2"/>
        <v>0.90016103059581321</v>
      </c>
      <c r="I19" s="202">
        <f t="shared" si="3"/>
        <v>9.9838969404186795E-2</v>
      </c>
      <c r="J19" s="47">
        <f>J20+J21+J22</f>
        <v>595</v>
      </c>
      <c r="K19" s="78">
        <f t="shared" si="4"/>
        <v>37</v>
      </c>
      <c r="L19" s="214">
        <f t="shared" si="5"/>
        <v>0.94145569620253167</v>
      </c>
      <c r="M19" s="24">
        <f t="shared" si="6"/>
        <v>5.8544303797468354E-2</v>
      </c>
      <c r="N19" s="47">
        <f t="shared" si="7"/>
        <v>-36</v>
      </c>
      <c r="O19" s="214">
        <f t="shared" si="8"/>
        <v>-6.0504201680672269E-2</v>
      </c>
      <c r="P19" s="48">
        <f t="shared" si="9"/>
        <v>25</v>
      </c>
      <c r="Q19" s="24">
        <f t="shared" si="10"/>
        <v>0.67567567567567566</v>
      </c>
      <c r="R19"/>
      <c r="U19" s="194"/>
    </row>
    <row r="20" spans="1:21" x14ac:dyDescent="0.25">
      <c r="A20" s="8" t="s">
        <v>16</v>
      </c>
      <c r="B20" s="84">
        <v>51</v>
      </c>
      <c r="C20" s="49">
        <v>59</v>
      </c>
      <c r="D20" s="50">
        <f t="shared" si="0"/>
        <v>-8</v>
      </c>
      <c r="E20" s="76">
        <f t="shared" si="1"/>
        <v>-0.13559322033898305</v>
      </c>
      <c r="F20" s="140">
        <v>33</v>
      </c>
      <c r="G20" s="152">
        <v>18</v>
      </c>
      <c r="H20" s="145">
        <f t="shared" si="2"/>
        <v>0.6470588235294118</v>
      </c>
      <c r="I20" s="200">
        <f t="shared" si="3"/>
        <v>0.35294117647058826</v>
      </c>
      <c r="J20" s="49">
        <v>54</v>
      </c>
      <c r="K20" s="61">
        <f t="shared" si="4"/>
        <v>5</v>
      </c>
      <c r="L20" s="212">
        <f t="shared" si="5"/>
        <v>0.9152542372881356</v>
      </c>
      <c r="M20" s="76">
        <f t="shared" si="6"/>
        <v>8.4745762711864403E-2</v>
      </c>
      <c r="N20" s="49">
        <f t="shared" si="7"/>
        <v>-21</v>
      </c>
      <c r="O20" s="212">
        <f t="shared" si="8"/>
        <v>-0.3888888888888889</v>
      </c>
      <c r="P20" s="50">
        <f t="shared" si="9"/>
        <v>13</v>
      </c>
      <c r="Q20" s="76">
        <f t="shared" si="10"/>
        <v>2.6</v>
      </c>
      <c r="R20"/>
      <c r="U20" s="194"/>
    </row>
    <row r="21" spans="1:21" x14ac:dyDescent="0.25">
      <c r="A21" s="8" t="s">
        <v>17</v>
      </c>
      <c r="B21" s="84">
        <v>85</v>
      </c>
      <c r="C21" s="49">
        <v>86</v>
      </c>
      <c r="D21" s="50">
        <f t="shared" si="0"/>
        <v>-1</v>
      </c>
      <c r="E21" s="76">
        <f t="shared" si="1"/>
        <v>-1.1627906976744186E-2</v>
      </c>
      <c r="F21" s="140">
        <v>80</v>
      </c>
      <c r="G21" s="152">
        <v>5</v>
      </c>
      <c r="H21" s="145">
        <f t="shared" si="2"/>
        <v>0.94117647058823528</v>
      </c>
      <c r="I21" s="200">
        <f t="shared" si="3"/>
        <v>5.8823529411764705E-2</v>
      </c>
      <c r="J21" s="49">
        <v>81</v>
      </c>
      <c r="K21" s="61">
        <f t="shared" si="4"/>
        <v>5</v>
      </c>
      <c r="L21" s="212">
        <f t="shared" si="5"/>
        <v>0.94186046511627908</v>
      </c>
      <c r="M21" s="76">
        <f t="shared" si="6"/>
        <v>5.8139534883720929E-2</v>
      </c>
      <c r="N21" s="49">
        <f t="shared" si="7"/>
        <v>-1</v>
      </c>
      <c r="O21" s="212">
        <f t="shared" si="8"/>
        <v>-1.2345679012345678E-2</v>
      </c>
      <c r="P21" s="50">
        <f t="shared" si="9"/>
        <v>0</v>
      </c>
      <c r="Q21" s="76">
        <f t="shared" si="10"/>
        <v>0</v>
      </c>
      <c r="R21"/>
      <c r="U21" s="194"/>
    </row>
    <row r="22" spans="1:21" x14ac:dyDescent="0.25">
      <c r="A22" s="9" t="s">
        <v>18</v>
      </c>
      <c r="B22" s="85">
        <f>B19-(B20+B21)</f>
        <v>485</v>
      </c>
      <c r="C22" s="51">
        <f>C19-(SUM(C20:C21))</f>
        <v>487</v>
      </c>
      <c r="D22" s="52">
        <f t="shared" si="0"/>
        <v>-2</v>
      </c>
      <c r="E22" s="26">
        <f t="shared" si="1"/>
        <v>-4.1067761806981521E-3</v>
      </c>
      <c r="F22" s="141">
        <f>F19-(F20+F21)</f>
        <v>446</v>
      </c>
      <c r="G22" s="153">
        <f>G19-(G20+G21)</f>
        <v>39</v>
      </c>
      <c r="H22" s="146">
        <f t="shared" si="2"/>
        <v>0.91958762886597933</v>
      </c>
      <c r="I22" s="201">
        <f t="shared" si="3"/>
        <v>8.0412371134020624E-2</v>
      </c>
      <c r="J22" s="51">
        <v>460</v>
      </c>
      <c r="K22" s="79">
        <f t="shared" si="4"/>
        <v>27</v>
      </c>
      <c r="L22" s="213">
        <f t="shared" si="5"/>
        <v>0.94455852156057496</v>
      </c>
      <c r="M22" s="26">
        <f t="shared" si="6"/>
        <v>5.5441478439425054E-2</v>
      </c>
      <c r="N22" s="51">
        <f t="shared" si="7"/>
        <v>-14</v>
      </c>
      <c r="O22" s="213">
        <f t="shared" si="8"/>
        <v>-3.0434782608695653E-2</v>
      </c>
      <c r="P22" s="52">
        <f t="shared" si="9"/>
        <v>12</v>
      </c>
      <c r="Q22" s="26">
        <f t="shared" si="10"/>
        <v>0.44444444444444442</v>
      </c>
      <c r="R22"/>
      <c r="U22" s="194"/>
    </row>
    <row r="23" spans="1:21" x14ac:dyDescent="0.25">
      <c r="A23" s="5" t="s">
        <v>19</v>
      </c>
      <c r="B23" s="86">
        <v>442</v>
      </c>
      <c r="C23" s="55">
        <v>444</v>
      </c>
      <c r="D23" s="56">
        <f t="shared" si="0"/>
        <v>-2</v>
      </c>
      <c r="E23" s="27">
        <f t="shared" si="1"/>
        <v>-4.5045045045045045E-3</v>
      </c>
      <c r="F23" s="94">
        <v>427</v>
      </c>
      <c r="G23" s="154">
        <v>15</v>
      </c>
      <c r="H23" s="148">
        <f t="shared" si="2"/>
        <v>0.9660633484162896</v>
      </c>
      <c r="I23" s="203">
        <f t="shared" si="3"/>
        <v>3.3936651583710405E-2</v>
      </c>
      <c r="J23" s="55">
        <v>420</v>
      </c>
      <c r="K23" s="206">
        <f t="shared" si="4"/>
        <v>24</v>
      </c>
      <c r="L23" s="215">
        <f t="shared" si="5"/>
        <v>0.94594594594594594</v>
      </c>
      <c r="M23" s="27">
        <f t="shared" si="6"/>
        <v>5.4054054054054057E-2</v>
      </c>
      <c r="N23" s="55">
        <f t="shared" si="7"/>
        <v>7</v>
      </c>
      <c r="O23" s="215">
        <f t="shared" si="8"/>
        <v>1.6666666666666666E-2</v>
      </c>
      <c r="P23" s="56">
        <f t="shared" si="9"/>
        <v>-9</v>
      </c>
      <c r="Q23" s="27">
        <f t="shared" si="10"/>
        <v>-0.375</v>
      </c>
      <c r="R23"/>
      <c r="U23" s="194"/>
    </row>
    <row r="24" spans="1:21" x14ac:dyDescent="0.25">
      <c r="A24" s="128" t="s">
        <v>20</v>
      </c>
      <c r="B24" s="96">
        <v>8350</v>
      </c>
      <c r="C24" s="53">
        <v>8353</v>
      </c>
      <c r="D24" s="54">
        <f t="shared" si="0"/>
        <v>-3</v>
      </c>
      <c r="E24" s="38">
        <f t="shared" si="1"/>
        <v>-3.5915240033520889E-4</v>
      </c>
      <c r="F24" s="127">
        <v>7708</v>
      </c>
      <c r="G24" s="155">
        <v>642</v>
      </c>
      <c r="H24" s="144">
        <f t="shared" si="2"/>
        <v>0.92311377245508985</v>
      </c>
      <c r="I24" s="199">
        <f t="shared" si="3"/>
        <v>7.6886227544910174E-2</v>
      </c>
      <c r="J24" s="53">
        <f>J25+J26</f>
        <v>7653</v>
      </c>
      <c r="K24" s="63">
        <f t="shared" si="4"/>
        <v>700</v>
      </c>
      <c r="L24" s="211">
        <f t="shared" si="5"/>
        <v>0.91619777325511798</v>
      </c>
      <c r="M24" s="38">
        <f t="shared" si="6"/>
        <v>8.380222674488208E-2</v>
      </c>
      <c r="N24" s="53">
        <f t="shared" si="7"/>
        <v>55</v>
      </c>
      <c r="O24" s="211">
        <f t="shared" si="8"/>
        <v>7.1867241604599503E-3</v>
      </c>
      <c r="P24" s="54">
        <f t="shared" si="9"/>
        <v>-58</v>
      </c>
      <c r="Q24" s="38">
        <f t="shared" si="10"/>
        <v>-8.2857142857142851E-2</v>
      </c>
      <c r="R24"/>
      <c r="U24" s="194"/>
    </row>
    <row r="25" spans="1:21" x14ac:dyDescent="0.25">
      <c r="A25" s="8" t="s">
        <v>21</v>
      </c>
      <c r="B25" s="84">
        <v>6557</v>
      </c>
      <c r="C25" s="49">
        <v>6536</v>
      </c>
      <c r="D25" s="50">
        <f t="shared" si="0"/>
        <v>21</v>
      </c>
      <c r="E25" s="76">
        <f t="shared" si="1"/>
        <v>3.2129742962056303E-3</v>
      </c>
      <c r="F25" s="140">
        <v>5995</v>
      </c>
      <c r="G25" s="152">
        <v>562</v>
      </c>
      <c r="H25" s="145">
        <f t="shared" si="2"/>
        <v>0.91429007167912157</v>
      </c>
      <c r="I25" s="200">
        <f t="shared" si="3"/>
        <v>8.5709928320878453E-2</v>
      </c>
      <c r="J25" s="49">
        <v>5933</v>
      </c>
      <c r="K25" s="61">
        <f t="shared" si="4"/>
        <v>603</v>
      </c>
      <c r="L25" s="212">
        <f t="shared" si="5"/>
        <v>0.90774173806609548</v>
      </c>
      <c r="M25" s="76">
        <f t="shared" si="6"/>
        <v>9.2258261933904531E-2</v>
      </c>
      <c r="N25" s="49">
        <f t="shared" si="7"/>
        <v>62</v>
      </c>
      <c r="O25" s="212">
        <f t="shared" si="8"/>
        <v>1.0450025282319232E-2</v>
      </c>
      <c r="P25" s="50">
        <f t="shared" si="9"/>
        <v>-41</v>
      </c>
      <c r="Q25" s="76">
        <f t="shared" si="10"/>
        <v>-6.7993366500829183E-2</v>
      </c>
      <c r="R25"/>
    </row>
    <row r="26" spans="1:21" x14ac:dyDescent="0.25">
      <c r="A26" s="9" t="s">
        <v>22</v>
      </c>
      <c r="B26" s="85">
        <f>B24-B25</f>
        <v>1793</v>
      </c>
      <c r="C26" s="51">
        <f>C24-C25</f>
        <v>1817</v>
      </c>
      <c r="D26" s="52">
        <f t="shared" si="0"/>
        <v>-24</v>
      </c>
      <c r="E26" s="26">
        <f t="shared" si="1"/>
        <v>-1.3208585580627407E-2</v>
      </c>
      <c r="F26" s="141">
        <f>F24-F25</f>
        <v>1713</v>
      </c>
      <c r="G26" s="153">
        <f>G24-G25</f>
        <v>80</v>
      </c>
      <c r="H26" s="146">
        <f t="shared" si="2"/>
        <v>0.95538204127161186</v>
      </c>
      <c r="I26" s="201">
        <f t="shared" si="3"/>
        <v>4.4617958728388175E-2</v>
      </c>
      <c r="J26" s="51">
        <v>1720</v>
      </c>
      <c r="K26" s="79">
        <f t="shared" si="4"/>
        <v>97</v>
      </c>
      <c r="L26" s="213">
        <f t="shared" si="5"/>
        <v>0.94661529994496418</v>
      </c>
      <c r="M26" s="26">
        <f t="shared" si="6"/>
        <v>5.3384700055035775E-2</v>
      </c>
      <c r="N26" s="51">
        <f t="shared" si="7"/>
        <v>-7</v>
      </c>
      <c r="O26" s="213">
        <f t="shared" si="8"/>
        <v>-4.0697674418604651E-3</v>
      </c>
      <c r="P26" s="52">
        <f t="shared" si="9"/>
        <v>-17</v>
      </c>
      <c r="Q26" s="26">
        <f t="shared" si="10"/>
        <v>-0.17525773195876287</v>
      </c>
      <c r="R26"/>
    </row>
    <row r="27" spans="1:21" x14ac:dyDescent="0.25">
      <c r="A27" s="4" t="s">
        <v>23</v>
      </c>
      <c r="B27" s="83">
        <v>908</v>
      </c>
      <c r="C27" s="47">
        <v>939</v>
      </c>
      <c r="D27" s="48">
        <f t="shared" si="0"/>
        <v>-31</v>
      </c>
      <c r="E27" s="24">
        <f t="shared" si="1"/>
        <v>-3.301384451544196E-2</v>
      </c>
      <c r="F27" s="91">
        <v>837</v>
      </c>
      <c r="G27" s="151">
        <v>71</v>
      </c>
      <c r="H27" s="147">
        <f t="shared" si="2"/>
        <v>0.92180616740088106</v>
      </c>
      <c r="I27" s="202">
        <f t="shared" si="3"/>
        <v>7.819383259911894E-2</v>
      </c>
      <c r="J27" s="47">
        <f>J28+J29+J30</f>
        <v>851</v>
      </c>
      <c r="K27" s="78">
        <f t="shared" si="4"/>
        <v>88</v>
      </c>
      <c r="L27" s="214">
        <f t="shared" si="5"/>
        <v>0.90628328008519698</v>
      </c>
      <c r="M27" s="24">
        <f t="shared" si="6"/>
        <v>9.3716719914802987E-2</v>
      </c>
      <c r="N27" s="47">
        <f t="shared" si="7"/>
        <v>-14</v>
      </c>
      <c r="O27" s="214">
        <f t="shared" si="8"/>
        <v>-1.6451233842538191E-2</v>
      </c>
      <c r="P27" s="48">
        <f t="shared" si="9"/>
        <v>-17</v>
      </c>
      <c r="Q27" s="24">
        <f t="shared" si="10"/>
        <v>-0.19318181818181818</v>
      </c>
      <c r="R27"/>
    </row>
    <row r="28" spans="1:21" x14ac:dyDescent="0.25">
      <c r="A28" s="8" t="s">
        <v>24</v>
      </c>
      <c r="B28" s="84">
        <v>110</v>
      </c>
      <c r="C28" s="49">
        <v>117</v>
      </c>
      <c r="D28" s="50">
        <f t="shared" si="0"/>
        <v>-7</v>
      </c>
      <c r="E28" s="76">
        <f t="shared" si="1"/>
        <v>-5.9829059829059832E-2</v>
      </c>
      <c r="F28" s="140">
        <v>98</v>
      </c>
      <c r="G28" s="152">
        <v>12</v>
      </c>
      <c r="H28" s="145">
        <f t="shared" si="2"/>
        <v>0.89090909090909087</v>
      </c>
      <c r="I28" s="200">
        <f t="shared" si="3"/>
        <v>0.10909090909090909</v>
      </c>
      <c r="J28" s="49">
        <v>98</v>
      </c>
      <c r="K28" s="61">
        <f t="shared" si="4"/>
        <v>19</v>
      </c>
      <c r="L28" s="212">
        <f t="shared" si="5"/>
        <v>0.83760683760683763</v>
      </c>
      <c r="M28" s="76">
        <f t="shared" si="6"/>
        <v>0.1623931623931624</v>
      </c>
      <c r="N28" s="49">
        <f t="shared" si="7"/>
        <v>0</v>
      </c>
      <c r="O28" s="212">
        <f t="shared" si="8"/>
        <v>0</v>
      </c>
      <c r="P28" s="50">
        <f t="shared" si="9"/>
        <v>-7</v>
      </c>
      <c r="Q28" s="76">
        <f t="shared" si="10"/>
        <v>-0.36842105263157893</v>
      </c>
      <c r="R28"/>
    </row>
    <row r="29" spans="1:21" x14ac:dyDescent="0.25">
      <c r="A29" s="8" t="s">
        <v>17</v>
      </c>
      <c r="B29" s="84">
        <v>288</v>
      </c>
      <c r="C29" s="49">
        <v>295</v>
      </c>
      <c r="D29" s="50">
        <f t="shared" si="0"/>
        <v>-7</v>
      </c>
      <c r="E29" s="76">
        <f t="shared" si="1"/>
        <v>-2.3728813559322035E-2</v>
      </c>
      <c r="F29" s="140">
        <v>246</v>
      </c>
      <c r="G29" s="152">
        <v>42</v>
      </c>
      <c r="H29" s="145">
        <f t="shared" si="2"/>
        <v>0.85416666666666663</v>
      </c>
      <c r="I29" s="200">
        <f t="shared" si="3"/>
        <v>0.14583333333333334</v>
      </c>
      <c r="J29" s="49">
        <v>271</v>
      </c>
      <c r="K29" s="61">
        <f t="shared" si="4"/>
        <v>24</v>
      </c>
      <c r="L29" s="212">
        <f t="shared" si="5"/>
        <v>0.91864406779661012</v>
      </c>
      <c r="M29" s="76">
        <f t="shared" si="6"/>
        <v>8.1355932203389825E-2</v>
      </c>
      <c r="N29" s="49">
        <f t="shared" si="7"/>
        <v>-25</v>
      </c>
      <c r="O29" s="212">
        <f t="shared" si="8"/>
        <v>-9.2250922509225092E-2</v>
      </c>
      <c r="P29" s="50">
        <f t="shared" si="9"/>
        <v>18</v>
      </c>
      <c r="Q29" s="76">
        <f t="shared" si="10"/>
        <v>0.75</v>
      </c>
      <c r="R29"/>
    </row>
    <row r="30" spans="1:21" x14ac:dyDescent="0.25">
      <c r="A30" s="9" t="s">
        <v>25</v>
      </c>
      <c r="B30" s="85">
        <f>B27-(B28+B29)</f>
        <v>510</v>
      </c>
      <c r="C30" s="51">
        <f>C27-(C28+C29)</f>
        <v>527</v>
      </c>
      <c r="D30" s="52">
        <f t="shared" si="0"/>
        <v>-17</v>
      </c>
      <c r="E30" s="26">
        <f t="shared" si="1"/>
        <v>-3.2258064516129031E-2</v>
      </c>
      <c r="F30" s="141">
        <f>F27-(F28+F29)</f>
        <v>493</v>
      </c>
      <c r="G30" s="153">
        <f>G27-(G28+G29)</f>
        <v>17</v>
      </c>
      <c r="H30" s="146">
        <f t="shared" si="2"/>
        <v>0.96666666666666667</v>
      </c>
      <c r="I30" s="201">
        <f t="shared" si="3"/>
        <v>3.3333333333333333E-2</v>
      </c>
      <c r="J30" s="51">
        <v>482</v>
      </c>
      <c r="K30" s="79">
        <f t="shared" si="4"/>
        <v>45</v>
      </c>
      <c r="L30" s="213">
        <f t="shared" si="5"/>
        <v>0.91461100569259957</v>
      </c>
      <c r="M30" s="26">
        <f t="shared" si="6"/>
        <v>8.5388994307400379E-2</v>
      </c>
      <c r="N30" s="51">
        <f t="shared" si="7"/>
        <v>11</v>
      </c>
      <c r="O30" s="213">
        <f t="shared" si="8"/>
        <v>2.2821576763485476E-2</v>
      </c>
      <c r="P30" s="52">
        <f t="shared" si="9"/>
        <v>-28</v>
      </c>
      <c r="Q30" s="26">
        <f t="shared" si="10"/>
        <v>-0.62222222222222223</v>
      </c>
      <c r="R30"/>
    </row>
    <row r="31" spans="1:21" x14ac:dyDescent="0.25">
      <c r="A31" s="4" t="s">
        <v>26</v>
      </c>
      <c r="B31" s="83">
        <v>1229</v>
      </c>
      <c r="C31" s="47">
        <v>1259</v>
      </c>
      <c r="D31" s="48">
        <f t="shared" si="0"/>
        <v>-30</v>
      </c>
      <c r="E31" s="24">
        <f t="shared" si="1"/>
        <v>-2.3828435266084195E-2</v>
      </c>
      <c r="F31" s="91">
        <v>1073</v>
      </c>
      <c r="G31" s="151">
        <v>156</v>
      </c>
      <c r="H31" s="147">
        <f t="shared" si="2"/>
        <v>0.87306753458096009</v>
      </c>
      <c r="I31" s="202">
        <f t="shared" si="3"/>
        <v>0.12693246541903988</v>
      </c>
      <c r="J31" s="47">
        <f>J32+J33</f>
        <v>1121</v>
      </c>
      <c r="K31" s="78">
        <f t="shared" si="4"/>
        <v>138</v>
      </c>
      <c r="L31" s="214">
        <f t="shared" si="5"/>
        <v>0.89038919777601266</v>
      </c>
      <c r="M31" s="24">
        <f t="shared" si="6"/>
        <v>0.10961080222398729</v>
      </c>
      <c r="N31" s="47">
        <f t="shared" si="7"/>
        <v>-48</v>
      </c>
      <c r="O31" s="214">
        <f t="shared" si="8"/>
        <v>-4.2818911685994644E-2</v>
      </c>
      <c r="P31" s="48">
        <f t="shared" si="9"/>
        <v>18</v>
      </c>
      <c r="Q31" s="24">
        <f t="shared" si="10"/>
        <v>0.13043478260869565</v>
      </c>
      <c r="R31"/>
    </row>
    <row r="32" spans="1:21" x14ac:dyDescent="0.25">
      <c r="A32" s="8" t="s">
        <v>27</v>
      </c>
      <c r="B32" s="84">
        <v>743</v>
      </c>
      <c r="C32" s="49">
        <v>754</v>
      </c>
      <c r="D32" s="50">
        <f t="shared" si="0"/>
        <v>-11</v>
      </c>
      <c r="E32" s="76">
        <f t="shared" si="1"/>
        <v>-1.4588859416445624E-2</v>
      </c>
      <c r="F32" s="140">
        <v>628</v>
      </c>
      <c r="G32" s="152">
        <v>115</v>
      </c>
      <c r="H32" s="145">
        <f t="shared" si="2"/>
        <v>0.84522207267833105</v>
      </c>
      <c r="I32" s="200">
        <f t="shared" si="3"/>
        <v>0.15477792732166892</v>
      </c>
      <c r="J32" s="49">
        <v>657</v>
      </c>
      <c r="K32" s="61">
        <f t="shared" si="4"/>
        <v>97</v>
      </c>
      <c r="L32" s="212">
        <f t="shared" si="5"/>
        <v>0.87135278514588854</v>
      </c>
      <c r="M32" s="76">
        <f t="shared" si="6"/>
        <v>0.1286472148541114</v>
      </c>
      <c r="N32" s="49">
        <f t="shared" si="7"/>
        <v>-29</v>
      </c>
      <c r="O32" s="212">
        <f t="shared" si="8"/>
        <v>-4.4140030441400302E-2</v>
      </c>
      <c r="P32" s="50">
        <f t="shared" si="9"/>
        <v>18</v>
      </c>
      <c r="Q32" s="76">
        <f t="shared" si="10"/>
        <v>0.18556701030927836</v>
      </c>
      <c r="R32"/>
    </row>
    <row r="33" spans="1:18" x14ac:dyDescent="0.25">
      <c r="A33" s="9" t="s">
        <v>28</v>
      </c>
      <c r="B33" s="85">
        <f>B31-B32</f>
        <v>486</v>
      </c>
      <c r="C33" s="51">
        <f>C31-C32</f>
        <v>505</v>
      </c>
      <c r="D33" s="52">
        <f t="shared" si="0"/>
        <v>-19</v>
      </c>
      <c r="E33" s="26">
        <f t="shared" si="1"/>
        <v>-3.7623762376237622E-2</v>
      </c>
      <c r="F33" s="141">
        <f>F31-F32</f>
        <v>445</v>
      </c>
      <c r="G33" s="153">
        <f>G31-G32</f>
        <v>41</v>
      </c>
      <c r="H33" s="146">
        <f t="shared" si="2"/>
        <v>0.91563786008230452</v>
      </c>
      <c r="I33" s="201">
        <f t="shared" si="3"/>
        <v>8.4362139917695478E-2</v>
      </c>
      <c r="J33" s="51">
        <v>464</v>
      </c>
      <c r="K33" s="79">
        <f t="shared" si="4"/>
        <v>41</v>
      </c>
      <c r="L33" s="213">
        <f t="shared" si="5"/>
        <v>0.91881188118811885</v>
      </c>
      <c r="M33" s="26">
        <f t="shared" si="6"/>
        <v>8.1188118811881191E-2</v>
      </c>
      <c r="N33" s="51">
        <f t="shared" si="7"/>
        <v>-19</v>
      </c>
      <c r="O33" s="213">
        <f t="shared" si="8"/>
        <v>-4.0948275862068964E-2</v>
      </c>
      <c r="P33" s="52">
        <f t="shared" si="9"/>
        <v>0</v>
      </c>
      <c r="Q33" s="26">
        <f t="shared" si="10"/>
        <v>0</v>
      </c>
      <c r="R33"/>
    </row>
    <row r="34" spans="1:18" x14ac:dyDescent="0.25">
      <c r="A34" s="4" t="s">
        <v>29</v>
      </c>
      <c r="B34" s="83">
        <v>450</v>
      </c>
      <c r="C34" s="47">
        <v>473</v>
      </c>
      <c r="D34" s="48">
        <f t="shared" si="0"/>
        <v>-23</v>
      </c>
      <c r="E34" s="24">
        <f t="shared" si="1"/>
        <v>-4.8625792811839326E-2</v>
      </c>
      <c r="F34" s="91">
        <v>377</v>
      </c>
      <c r="G34" s="151">
        <v>73</v>
      </c>
      <c r="H34" s="147">
        <f t="shared" si="2"/>
        <v>0.83777777777777773</v>
      </c>
      <c r="I34" s="202">
        <f t="shared" si="3"/>
        <v>0.16222222222222221</v>
      </c>
      <c r="J34" s="47">
        <f>J35+J36</f>
        <v>415</v>
      </c>
      <c r="K34" s="78">
        <f t="shared" si="4"/>
        <v>58</v>
      </c>
      <c r="L34" s="214">
        <f t="shared" si="5"/>
        <v>0.87737843551797046</v>
      </c>
      <c r="M34" s="24">
        <f t="shared" si="6"/>
        <v>0.1226215644820296</v>
      </c>
      <c r="N34" s="47">
        <f t="shared" si="7"/>
        <v>-38</v>
      </c>
      <c r="O34" s="214">
        <f t="shared" si="8"/>
        <v>-9.1566265060240959E-2</v>
      </c>
      <c r="P34" s="48">
        <f t="shared" si="9"/>
        <v>15</v>
      </c>
      <c r="Q34" s="24">
        <f t="shared" si="10"/>
        <v>0.25862068965517243</v>
      </c>
      <c r="R34"/>
    </row>
    <row r="35" spans="1:18" x14ac:dyDescent="0.25">
      <c r="A35" s="8" t="s">
        <v>30</v>
      </c>
      <c r="B35" s="84">
        <v>86</v>
      </c>
      <c r="C35" s="49">
        <v>89</v>
      </c>
      <c r="D35" s="50">
        <f t="shared" si="0"/>
        <v>-3</v>
      </c>
      <c r="E35" s="76">
        <f t="shared" si="1"/>
        <v>-3.3707865168539325E-2</v>
      </c>
      <c r="F35" s="140">
        <v>81</v>
      </c>
      <c r="G35" s="152">
        <v>5</v>
      </c>
      <c r="H35" s="145">
        <f t="shared" si="2"/>
        <v>0.94186046511627908</v>
      </c>
      <c r="I35" s="200">
        <f t="shared" si="3"/>
        <v>5.8139534883720929E-2</v>
      </c>
      <c r="J35" s="49">
        <v>79</v>
      </c>
      <c r="K35" s="61">
        <f t="shared" si="4"/>
        <v>10</v>
      </c>
      <c r="L35" s="212">
        <f t="shared" si="5"/>
        <v>0.88764044943820219</v>
      </c>
      <c r="M35" s="76">
        <f t="shared" si="6"/>
        <v>0.11235955056179775</v>
      </c>
      <c r="N35" s="49">
        <f t="shared" si="7"/>
        <v>2</v>
      </c>
      <c r="O35" s="212">
        <f t="shared" si="8"/>
        <v>2.5316455696202531E-2</v>
      </c>
      <c r="P35" s="50">
        <f t="shared" si="9"/>
        <v>-5</v>
      </c>
      <c r="Q35" s="76">
        <f t="shared" si="10"/>
        <v>-0.5</v>
      </c>
      <c r="R35"/>
    </row>
    <row r="36" spans="1:18" x14ac:dyDescent="0.25">
      <c r="A36" s="9" t="s">
        <v>31</v>
      </c>
      <c r="B36" s="85">
        <f>B34-B35</f>
        <v>364</v>
      </c>
      <c r="C36" s="51">
        <f>C34-C35</f>
        <v>384</v>
      </c>
      <c r="D36" s="52">
        <f t="shared" si="0"/>
        <v>-20</v>
      </c>
      <c r="E36" s="26">
        <f t="shared" si="1"/>
        <v>-5.2083333333333336E-2</v>
      </c>
      <c r="F36" s="141">
        <f>F34-F35</f>
        <v>296</v>
      </c>
      <c r="G36" s="153">
        <f>G34-G35</f>
        <v>68</v>
      </c>
      <c r="H36" s="146">
        <f t="shared" si="2"/>
        <v>0.81318681318681318</v>
      </c>
      <c r="I36" s="201">
        <f t="shared" si="3"/>
        <v>0.18681318681318682</v>
      </c>
      <c r="J36" s="51">
        <v>336</v>
      </c>
      <c r="K36" s="79">
        <f t="shared" si="4"/>
        <v>48</v>
      </c>
      <c r="L36" s="213">
        <f t="shared" si="5"/>
        <v>0.875</v>
      </c>
      <c r="M36" s="26">
        <f t="shared" si="6"/>
        <v>0.125</v>
      </c>
      <c r="N36" s="51">
        <f t="shared" si="7"/>
        <v>-40</v>
      </c>
      <c r="O36" s="213">
        <f t="shared" si="8"/>
        <v>-0.11904761904761904</v>
      </c>
      <c r="P36" s="52">
        <f t="shared" si="9"/>
        <v>20</v>
      </c>
      <c r="Q36" s="26">
        <f t="shared" si="10"/>
        <v>0.41666666666666669</v>
      </c>
      <c r="R36"/>
    </row>
    <row r="37" spans="1:18" x14ac:dyDescent="0.25">
      <c r="A37" s="5" t="s">
        <v>32</v>
      </c>
      <c r="B37" s="86">
        <v>280</v>
      </c>
      <c r="C37" s="55">
        <v>273</v>
      </c>
      <c r="D37" s="56">
        <f t="shared" si="0"/>
        <v>7</v>
      </c>
      <c r="E37" s="27">
        <f t="shared" si="1"/>
        <v>2.564102564102564E-2</v>
      </c>
      <c r="F37" s="94">
        <v>251</v>
      </c>
      <c r="G37" s="154">
        <v>29</v>
      </c>
      <c r="H37" s="148">
        <f t="shared" si="2"/>
        <v>0.89642857142857146</v>
      </c>
      <c r="I37" s="203">
        <f t="shared" si="3"/>
        <v>0.10357142857142858</v>
      </c>
      <c r="J37" s="55">
        <v>248</v>
      </c>
      <c r="K37" s="206">
        <f t="shared" si="4"/>
        <v>25</v>
      </c>
      <c r="L37" s="215">
        <f t="shared" si="5"/>
        <v>0.90842490842490842</v>
      </c>
      <c r="M37" s="27">
        <f t="shared" si="6"/>
        <v>9.1575091575091569E-2</v>
      </c>
      <c r="N37" s="55">
        <f t="shared" si="7"/>
        <v>3</v>
      </c>
      <c r="O37" s="215">
        <f t="shared" si="8"/>
        <v>1.2096774193548387E-2</v>
      </c>
      <c r="P37" s="56">
        <f t="shared" si="9"/>
        <v>4</v>
      </c>
      <c r="Q37" s="27">
        <f t="shared" si="10"/>
        <v>0.16</v>
      </c>
      <c r="R37"/>
    </row>
    <row r="38" spans="1:18" x14ac:dyDescent="0.25">
      <c r="A38" s="128" t="s">
        <v>33</v>
      </c>
      <c r="B38" s="96">
        <v>674</v>
      </c>
      <c r="C38" s="53">
        <v>683</v>
      </c>
      <c r="D38" s="54">
        <f t="shared" si="0"/>
        <v>-9</v>
      </c>
      <c r="E38" s="38">
        <f t="shared" si="1"/>
        <v>-1.3177159590043924E-2</v>
      </c>
      <c r="F38" s="127">
        <v>640</v>
      </c>
      <c r="G38" s="155">
        <v>34</v>
      </c>
      <c r="H38" s="144">
        <f t="shared" si="2"/>
        <v>0.94955489614243327</v>
      </c>
      <c r="I38" s="199">
        <f t="shared" si="3"/>
        <v>5.0445103857566766E-2</v>
      </c>
      <c r="J38" s="53">
        <f>J39+J40</f>
        <v>646</v>
      </c>
      <c r="K38" s="63">
        <f t="shared" si="4"/>
        <v>37</v>
      </c>
      <c r="L38" s="211">
        <f t="shared" si="5"/>
        <v>0.94582723279648606</v>
      </c>
      <c r="M38" s="38">
        <f t="shared" si="6"/>
        <v>5.4172767203513911E-2</v>
      </c>
      <c r="N38" s="53">
        <f t="shared" si="7"/>
        <v>-6</v>
      </c>
      <c r="O38" s="211">
        <f t="shared" si="8"/>
        <v>-9.2879256965944269E-3</v>
      </c>
      <c r="P38" s="54">
        <f t="shared" si="9"/>
        <v>-3</v>
      </c>
      <c r="Q38" s="38">
        <f t="shared" si="10"/>
        <v>-8.1081081081081086E-2</v>
      </c>
      <c r="R38"/>
    </row>
    <row r="39" spans="1:18" x14ac:dyDescent="0.25">
      <c r="A39" s="8" t="s">
        <v>34</v>
      </c>
      <c r="B39" s="84">
        <v>158</v>
      </c>
      <c r="C39" s="49">
        <v>160</v>
      </c>
      <c r="D39" s="50">
        <f t="shared" si="0"/>
        <v>-2</v>
      </c>
      <c r="E39" s="76">
        <f t="shared" si="1"/>
        <v>-1.2500000000000001E-2</v>
      </c>
      <c r="F39" s="140">
        <v>145</v>
      </c>
      <c r="G39" s="152">
        <v>13</v>
      </c>
      <c r="H39" s="145">
        <f t="shared" si="2"/>
        <v>0.91772151898734178</v>
      </c>
      <c r="I39" s="200">
        <f t="shared" si="3"/>
        <v>8.2278481012658222E-2</v>
      </c>
      <c r="J39" s="49">
        <v>148</v>
      </c>
      <c r="K39" s="61">
        <f t="shared" si="4"/>
        <v>12</v>
      </c>
      <c r="L39" s="212">
        <f t="shared" si="5"/>
        <v>0.92500000000000004</v>
      </c>
      <c r="M39" s="76">
        <f t="shared" si="6"/>
        <v>7.4999999999999997E-2</v>
      </c>
      <c r="N39" s="49">
        <f t="shared" si="7"/>
        <v>-3</v>
      </c>
      <c r="O39" s="212">
        <f t="shared" si="8"/>
        <v>-2.0270270270270271E-2</v>
      </c>
      <c r="P39" s="50">
        <f t="shared" si="9"/>
        <v>1</v>
      </c>
      <c r="Q39" s="76">
        <f t="shared" si="10"/>
        <v>8.3333333333333329E-2</v>
      </c>
      <c r="R39"/>
    </row>
    <row r="40" spans="1:18" x14ac:dyDescent="0.25">
      <c r="A40" s="9" t="s">
        <v>35</v>
      </c>
      <c r="B40" s="85">
        <f>B38-B39</f>
        <v>516</v>
      </c>
      <c r="C40" s="51">
        <f>C38-C39</f>
        <v>523</v>
      </c>
      <c r="D40" s="52">
        <f t="shared" si="0"/>
        <v>-7</v>
      </c>
      <c r="E40" s="26">
        <f t="shared" si="1"/>
        <v>-1.338432122370937E-2</v>
      </c>
      <c r="F40" s="141">
        <f>F38-F39</f>
        <v>495</v>
      </c>
      <c r="G40" s="153">
        <f>G38-G39</f>
        <v>21</v>
      </c>
      <c r="H40" s="146">
        <f t="shared" si="2"/>
        <v>0.95930232558139539</v>
      </c>
      <c r="I40" s="201">
        <f t="shared" si="3"/>
        <v>4.0697674418604654E-2</v>
      </c>
      <c r="J40" s="51">
        <v>498</v>
      </c>
      <c r="K40" s="79">
        <f t="shared" si="4"/>
        <v>25</v>
      </c>
      <c r="L40" s="213">
        <f t="shared" si="5"/>
        <v>0.95219885277246652</v>
      </c>
      <c r="M40" s="26">
        <f t="shared" si="6"/>
        <v>4.780114722753346E-2</v>
      </c>
      <c r="N40" s="51">
        <f t="shared" si="7"/>
        <v>-3</v>
      </c>
      <c r="O40" s="213">
        <f t="shared" si="8"/>
        <v>-6.024096385542169E-3</v>
      </c>
      <c r="P40" s="52">
        <f t="shared" si="9"/>
        <v>-4</v>
      </c>
      <c r="Q40" s="26">
        <f t="shared" si="10"/>
        <v>-0.16</v>
      </c>
      <c r="R40"/>
    </row>
    <row r="41" spans="1:18" x14ac:dyDescent="0.25">
      <c r="A41" s="4" t="s">
        <v>36</v>
      </c>
      <c r="B41" s="83">
        <v>999</v>
      </c>
      <c r="C41" s="47">
        <v>1016</v>
      </c>
      <c r="D41" s="48">
        <f t="shared" si="0"/>
        <v>-17</v>
      </c>
      <c r="E41" s="24">
        <f t="shared" si="1"/>
        <v>-1.6732283464566931E-2</v>
      </c>
      <c r="F41" s="91">
        <v>903</v>
      </c>
      <c r="G41" s="151">
        <v>96</v>
      </c>
      <c r="H41" s="147">
        <f t="shared" si="2"/>
        <v>0.90390390390390385</v>
      </c>
      <c r="I41" s="202">
        <f t="shared" si="3"/>
        <v>9.6096096096096095E-2</v>
      </c>
      <c r="J41" s="47">
        <f>J42+J43</f>
        <v>913</v>
      </c>
      <c r="K41" s="78">
        <f t="shared" si="4"/>
        <v>103</v>
      </c>
      <c r="L41" s="214">
        <f t="shared" si="5"/>
        <v>0.89862204724409445</v>
      </c>
      <c r="M41" s="24">
        <f t="shared" si="6"/>
        <v>0.10137795275590551</v>
      </c>
      <c r="N41" s="47">
        <f t="shared" si="7"/>
        <v>-10</v>
      </c>
      <c r="O41" s="214">
        <f t="shared" si="8"/>
        <v>-1.0952902519167579E-2</v>
      </c>
      <c r="P41" s="48">
        <f t="shared" si="9"/>
        <v>-7</v>
      </c>
      <c r="Q41" s="24">
        <f t="shared" si="10"/>
        <v>-6.7961165048543687E-2</v>
      </c>
      <c r="R41"/>
    </row>
    <row r="42" spans="1:18" x14ac:dyDescent="0.25">
      <c r="A42" s="8" t="s">
        <v>37</v>
      </c>
      <c r="B42" s="84">
        <v>340</v>
      </c>
      <c r="C42" s="49">
        <v>346</v>
      </c>
      <c r="D42" s="50">
        <f t="shared" si="0"/>
        <v>-6</v>
      </c>
      <c r="E42" s="76">
        <f t="shared" si="1"/>
        <v>-1.7341040462427744E-2</v>
      </c>
      <c r="F42" s="140">
        <v>312</v>
      </c>
      <c r="G42" s="152">
        <v>28</v>
      </c>
      <c r="H42" s="145">
        <f t="shared" si="2"/>
        <v>0.91764705882352937</v>
      </c>
      <c r="I42" s="200">
        <f t="shared" si="3"/>
        <v>8.2352941176470587E-2</v>
      </c>
      <c r="J42" s="49">
        <v>304</v>
      </c>
      <c r="K42" s="61">
        <f t="shared" si="4"/>
        <v>42</v>
      </c>
      <c r="L42" s="212">
        <f t="shared" si="5"/>
        <v>0.87861271676300579</v>
      </c>
      <c r="M42" s="76">
        <f t="shared" si="6"/>
        <v>0.12138728323699421</v>
      </c>
      <c r="N42" s="49">
        <f t="shared" si="7"/>
        <v>8</v>
      </c>
      <c r="O42" s="212">
        <f t="shared" si="8"/>
        <v>2.6315789473684209E-2</v>
      </c>
      <c r="P42" s="50">
        <f t="shared" si="9"/>
        <v>-14</v>
      </c>
      <c r="Q42" s="76">
        <f t="shared" si="10"/>
        <v>-0.33333333333333331</v>
      </c>
      <c r="R42"/>
    </row>
    <row r="43" spans="1:18" x14ac:dyDescent="0.25">
      <c r="A43" s="9" t="s">
        <v>38</v>
      </c>
      <c r="B43" s="85">
        <f>B41-B42</f>
        <v>659</v>
      </c>
      <c r="C43" s="51">
        <f>C41-C42</f>
        <v>670</v>
      </c>
      <c r="D43" s="52">
        <f t="shared" si="0"/>
        <v>-11</v>
      </c>
      <c r="E43" s="26">
        <f t="shared" si="1"/>
        <v>-1.6417910447761194E-2</v>
      </c>
      <c r="F43" s="141">
        <f>F41-F42</f>
        <v>591</v>
      </c>
      <c r="G43" s="153">
        <f>G41-G42</f>
        <v>68</v>
      </c>
      <c r="H43" s="146">
        <f t="shared" si="2"/>
        <v>0.89681335356600911</v>
      </c>
      <c r="I43" s="201">
        <f t="shared" si="3"/>
        <v>0.10318664643399089</v>
      </c>
      <c r="J43" s="51">
        <v>609</v>
      </c>
      <c r="K43" s="79">
        <f t="shared" si="4"/>
        <v>61</v>
      </c>
      <c r="L43" s="213">
        <f t="shared" si="5"/>
        <v>0.90895522388059702</v>
      </c>
      <c r="M43" s="26">
        <f t="shared" si="6"/>
        <v>9.1044776119402981E-2</v>
      </c>
      <c r="N43" s="51">
        <f t="shared" si="7"/>
        <v>-18</v>
      </c>
      <c r="O43" s="213">
        <f t="shared" si="8"/>
        <v>-2.9556650246305417E-2</v>
      </c>
      <c r="P43" s="52">
        <f t="shared" si="9"/>
        <v>7</v>
      </c>
      <c r="Q43" s="26">
        <f t="shared" si="10"/>
        <v>0.11475409836065574</v>
      </c>
      <c r="R43"/>
    </row>
    <row r="44" spans="1:18" x14ac:dyDescent="0.25">
      <c r="A44" s="4" t="s">
        <v>39</v>
      </c>
      <c r="B44" s="83">
        <v>481</v>
      </c>
      <c r="C44" s="47">
        <v>487</v>
      </c>
      <c r="D44" s="48">
        <f t="shared" si="0"/>
        <v>-6</v>
      </c>
      <c r="E44" s="24">
        <f t="shared" si="1"/>
        <v>-1.2320328542094456E-2</v>
      </c>
      <c r="F44" s="91">
        <v>464</v>
      </c>
      <c r="G44" s="151">
        <v>17</v>
      </c>
      <c r="H44" s="147">
        <f t="shared" si="2"/>
        <v>0.96465696465696471</v>
      </c>
      <c r="I44" s="202">
        <f t="shared" si="3"/>
        <v>3.5343035343035345E-2</v>
      </c>
      <c r="J44" s="47">
        <f>J45+J46+J47</f>
        <v>462</v>
      </c>
      <c r="K44" s="78">
        <f t="shared" si="4"/>
        <v>25</v>
      </c>
      <c r="L44" s="214">
        <f t="shared" si="5"/>
        <v>0.94866529774127306</v>
      </c>
      <c r="M44" s="24">
        <f t="shared" si="6"/>
        <v>5.1334702258726897E-2</v>
      </c>
      <c r="N44" s="47">
        <f t="shared" si="7"/>
        <v>2</v>
      </c>
      <c r="O44" s="214">
        <f t="shared" si="8"/>
        <v>4.329004329004329E-3</v>
      </c>
      <c r="P44" s="48">
        <f t="shared" si="9"/>
        <v>-8</v>
      </c>
      <c r="Q44" s="24">
        <f t="shared" si="10"/>
        <v>-0.32</v>
      </c>
      <c r="R44"/>
    </row>
    <row r="45" spans="1:18" x14ac:dyDescent="0.25">
      <c r="A45" s="8" t="s">
        <v>40</v>
      </c>
      <c r="B45" s="84">
        <v>117</v>
      </c>
      <c r="C45" s="49">
        <v>121</v>
      </c>
      <c r="D45" s="50">
        <f t="shared" si="0"/>
        <v>-4</v>
      </c>
      <c r="E45" s="76">
        <f t="shared" si="1"/>
        <v>-3.3057851239669422E-2</v>
      </c>
      <c r="F45" s="140">
        <v>110</v>
      </c>
      <c r="G45" s="152">
        <v>7</v>
      </c>
      <c r="H45" s="145">
        <f t="shared" si="2"/>
        <v>0.94017094017094016</v>
      </c>
      <c r="I45" s="200">
        <f t="shared" si="3"/>
        <v>5.9829059829059832E-2</v>
      </c>
      <c r="J45" s="49">
        <v>120</v>
      </c>
      <c r="K45" s="61">
        <f t="shared" si="4"/>
        <v>1</v>
      </c>
      <c r="L45" s="212">
        <f t="shared" si="5"/>
        <v>0.99173553719008267</v>
      </c>
      <c r="M45" s="76">
        <f t="shared" si="6"/>
        <v>8.2644628099173556E-3</v>
      </c>
      <c r="N45" s="49">
        <f t="shared" si="7"/>
        <v>-10</v>
      </c>
      <c r="O45" s="212">
        <f t="shared" si="8"/>
        <v>-8.3333333333333329E-2</v>
      </c>
      <c r="P45" s="50">
        <f t="shared" si="9"/>
        <v>6</v>
      </c>
      <c r="Q45" s="76">
        <f t="shared" si="10"/>
        <v>6</v>
      </c>
    </row>
    <row r="46" spans="1:18" x14ac:dyDescent="0.25">
      <c r="A46" s="8" t="s">
        <v>41</v>
      </c>
      <c r="B46" s="84">
        <v>38</v>
      </c>
      <c r="C46" s="49">
        <v>40</v>
      </c>
      <c r="D46" s="50">
        <f t="shared" si="0"/>
        <v>-2</v>
      </c>
      <c r="E46" s="76">
        <f t="shared" si="1"/>
        <v>-0.05</v>
      </c>
      <c r="F46" s="140">
        <v>37</v>
      </c>
      <c r="G46" s="152">
        <v>1</v>
      </c>
      <c r="H46" s="145">
        <f t="shared" si="2"/>
        <v>0.97368421052631582</v>
      </c>
      <c r="I46" s="200">
        <f t="shared" si="3"/>
        <v>2.6315789473684209E-2</v>
      </c>
      <c r="J46" s="49">
        <v>36</v>
      </c>
      <c r="K46" s="61">
        <f t="shared" si="4"/>
        <v>4</v>
      </c>
      <c r="L46" s="212">
        <f t="shared" si="5"/>
        <v>0.9</v>
      </c>
      <c r="M46" s="76">
        <f t="shared" si="6"/>
        <v>0.1</v>
      </c>
      <c r="N46" s="49">
        <f t="shared" si="7"/>
        <v>1</v>
      </c>
      <c r="O46" s="212">
        <f t="shared" si="8"/>
        <v>2.7777777777777776E-2</v>
      </c>
      <c r="P46" s="50">
        <f t="shared" si="9"/>
        <v>-3</v>
      </c>
      <c r="Q46" s="76">
        <f t="shared" si="10"/>
        <v>-0.75</v>
      </c>
    </row>
    <row r="47" spans="1:18" x14ac:dyDescent="0.25">
      <c r="A47" s="9" t="s">
        <v>42</v>
      </c>
      <c r="B47" s="87">
        <f>B44-(B45+B46)</f>
        <v>326</v>
      </c>
      <c r="C47" s="51">
        <f>C44-(C45+C46)</f>
        <v>326</v>
      </c>
      <c r="D47" s="52">
        <f t="shared" si="0"/>
        <v>0</v>
      </c>
      <c r="E47" s="26">
        <f t="shared" si="1"/>
        <v>0</v>
      </c>
      <c r="F47" s="141">
        <f>F44-(F45+F46)</f>
        <v>317</v>
      </c>
      <c r="G47" s="153">
        <f>G44-(G45+G46)</f>
        <v>9</v>
      </c>
      <c r="H47" s="146">
        <f t="shared" si="2"/>
        <v>0.97239263803680986</v>
      </c>
      <c r="I47" s="201">
        <f t="shared" si="3"/>
        <v>2.7607361963190184E-2</v>
      </c>
      <c r="J47" s="51">
        <v>306</v>
      </c>
      <c r="K47" s="79">
        <f t="shared" si="4"/>
        <v>20</v>
      </c>
      <c r="L47" s="213">
        <f t="shared" si="5"/>
        <v>0.93865030674846628</v>
      </c>
      <c r="M47" s="26">
        <f t="shared" si="6"/>
        <v>6.1349693251533742E-2</v>
      </c>
      <c r="N47" s="51">
        <f t="shared" si="7"/>
        <v>11</v>
      </c>
      <c r="O47" s="213">
        <f t="shared" si="8"/>
        <v>3.5947712418300651E-2</v>
      </c>
      <c r="P47" s="52">
        <f t="shared" si="9"/>
        <v>-11</v>
      </c>
      <c r="Q47" s="26">
        <f t="shared" si="10"/>
        <v>-0.55000000000000004</v>
      </c>
    </row>
    <row r="48" spans="1:18" x14ac:dyDescent="0.25">
      <c r="A48" s="5" t="s">
        <v>43</v>
      </c>
      <c r="B48" s="86">
        <v>331</v>
      </c>
      <c r="C48" s="55">
        <v>348</v>
      </c>
      <c r="D48" s="56">
        <f t="shared" si="0"/>
        <v>-17</v>
      </c>
      <c r="E48" s="27">
        <f t="shared" si="1"/>
        <v>-4.8850574712643681E-2</v>
      </c>
      <c r="F48" s="94">
        <v>311</v>
      </c>
      <c r="G48" s="154">
        <v>20</v>
      </c>
      <c r="H48" s="148">
        <f t="shared" si="2"/>
        <v>0.93957703927492442</v>
      </c>
      <c r="I48" s="203">
        <f t="shared" si="3"/>
        <v>6.0422960725075532E-2</v>
      </c>
      <c r="J48" s="55">
        <v>329</v>
      </c>
      <c r="K48" s="206">
        <f t="shared" si="4"/>
        <v>19</v>
      </c>
      <c r="L48" s="215">
        <f t="shared" si="5"/>
        <v>0.9454022988505747</v>
      </c>
      <c r="M48" s="27">
        <f t="shared" si="6"/>
        <v>5.459770114942529E-2</v>
      </c>
      <c r="N48" s="55">
        <f t="shared" si="7"/>
        <v>-18</v>
      </c>
      <c r="O48" s="215">
        <f t="shared" si="8"/>
        <v>-5.4711246200607903E-2</v>
      </c>
      <c r="P48" s="56">
        <f t="shared" si="9"/>
        <v>1</v>
      </c>
      <c r="Q48" s="27">
        <f t="shared" si="10"/>
        <v>5.2631578947368418E-2</v>
      </c>
    </row>
    <row r="49" spans="1:17" x14ac:dyDescent="0.25">
      <c r="A49" s="128" t="s">
        <v>44</v>
      </c>
      <c r="B49" s="96">
        <v>1808</v>
      </c>
      <c r="C49" s="53">
        <v>1729</v>
      </c>
      <c r="D49" s="54">
        <f t="shared" si="0"/>
        <v>79</v>
      </c>
      <c r="E49" s="38">
        <f t="shared" si="1"/>
        <v>4.5691150954308847E-2</v>
      </c>
      <c r="F49" s="127">
        <v>1703</v>
      </c>
      <c r="G49" s="155">
        <v>105</v>
      </c>
      <c r="H49" s="144">
        <f t="shared" si="2"/>
        <v>0.94192477876106195</v>
      </c>
      <c r="I49" s="199">
        <f t="shared" si="3"/>
        <v>5.8075221238938053E-2</v>
      </c>
      <c r="J49" s="208">
        <f>J50+J51+J52+J53</f>
        <v>1591</v>
      </c>
      <c r="K49" s="63">
        <f t="shared" si="4"/>
        <v>138</v>
      </c>
      <c r="L49" s="211">
        <f t="shared" si="5"/>
        <v>0.92018507807981487</v>
      </c>
      <c r="M49" s="38">
        <f t="shared" si="6"/>
        <v>7.9814921920185078E-2</v>
      </c>
      <c r="N49" s="53">
        <f t="shared" si="7"/>
        <v>112</v>
      </c>
      <c r="O49" s="211">
        <f t="shared" si="8"/>
        <v>7.039597737272156E-2</v>
      </c>
      <c r="P49" s="54">
        <f t="shared" si="9"/>
        <v>-33</v>
      </c>
      <c r="Q49" s="38">
        <f t="shared" si="10"/>
        <v>-0.2391304347826087</v>
      </c>
    </row>
    <row r="50" spans="1:17" x14ac:dyDescent="0.25">
      <c r="A50" s="8" t="s">
        <v>45</v>
      </c>
      <c r="B50" s="84">
        <v>1028</v>
      </c>
      <c r="C50" s="49">
        <v>980</v>
      </c>
      <c r="D50" s="50">
        <f t="shared" si="0"/>
        <v>48</v>
      </c>
      <c r="E50" s="76">
        <f t="shared" si="1"/>
        <v>4.8979591836734691E-2</v>
      </c>
      <c r="F50" s="140">
        <v>959</v>
      </c>
      <c r="G50" s="152">
        <v>69</v>
      </c>
      <c r="H50" s="145">
        <f t="shared" si="2"/>
        <v>0.93287937743190663</v>
      </c>
      <c r="I50" s="200">
        <f t="shared" si="3"/>
        <v>6.7120622568093383E-2</v>
      </c>
      <c r="J50" s="119">
        <v>888</v>
      </c>
      <c r="K50" s="61">
        <f t="shared" si="4"/>
        <v>92</v>
      </c>
      <c r="L50" s="212">
        <f t="shared" si="5"/>
        <v>0.90612244897959182</v>
      </c>
      <c r="M50" s="76">
        <f t="shared" si="6"/>
        <v>9.3877551020408165E-2</v>
      </c>
      <c r="N50" s="49">
        <f t="shared" si="7"/>
        <v>71</v>
      </c>
      <c r="O50" s="212">
        <f t="shared" si="8"/>
        <v>7.9954954954954957E-2</v>
      </c>
      <c r="P50" s="50">
        <f t="shared" si="9"/>
        <v>-23</v>
      </c>
      <c r="Q50" s="76">
        <f t="shared" si="10"/>
        <v>-0.25</v>
      </c>
    </row>
    <row r="51" spans="1:17" x14ac:dyDescent="0.25">
      <c r="A51" s="8" t="s">
        <v>46</v>
      </c>
      <c r="B51" s="84">
        <v>103</v>
      </c>
      <c r="C51" s="49">
        <v>79</v>
      </c>
      <c r="D51" s="50">
        <f t="shared" si="0"/>
        <v>24</v>
      </c>
      <c r="E51" s="76">
        <f t="shared" si="1"/>
        <v>0.30379746835443039</v>
      </c>
      <c r="F51" s="140">
        <v>97</v>
      </c>
      <c r="G51" s="152">
        <v>6</v>
      </c>
      <c r="H51" s="145">
        <f t="shared" si="2"/>
        <v>0.94174757281553401</v>
      </c>
      <c r="I51" s="200">
        <f t="shared" si="3"/>
        <v>5.8252427184466021E-2</v>
      </c>
      <c r="J51" s="119">
        <v>74</v>
      </c>
      <c r="K51" s="61">
        <f t="shared" si="4"/>
        <v>5</v>
      </c>
      <c r="L51" s="212">
        <f t="shared" si="5"/>
        <v>0.93670886075949367</v>
      </c>
      <c r="M51" s="76">
        <f t="shared" si="6"/>
        <v>6.3291139240506333E-2</v>
      </c>
      <c r="N51" s="49">
        <f t="shared" si="7"/>
        <v>23</v>
      </c>
      <c r="O51" s="212">
        <f t="shared" si="8"/>
        <v>0.3108108108108108</v>
      </c>
      <c r="P51" s="50">
        <f t="shared" si="9"/>
        <v>1</v>
      </c>
      <c r="Q51" s="76">
        <f t="shared" si="10"/>
        <v>0.2</v>
      </c>
    </row>
    <row r="52" spans="1:17" x14ac:dyDescent="0.25">
      <c r="A52" s="8" t="s">
        <v>47</v>
      </c>
      <c r="B52" s="84">
        <v>44</v>
      </c>
      <c r="C52" s="49">
        <v>52</v>
      </c>
      <c r="D52" s="50">
        <f t="shared" si="0"/>
        <v>-8</v>
      </c>
      <c r="E52" s="76">
        <f t="shared" si="1"/>
        <v>-0.15384615384615385</v>
      </c>
      <c r="F52" s="140">
        <v>44</v>
      </c>
      <c r="G52" s="152">
        <v>0</v>
      </c>
      <c r="H52" s="145">
        <f t="shared" si="2"/>
        <v>1</v>
      </c>
      <c r="I52" s="200">
        <f t="shared" si="3"/>
        <v>0</v>
      </c>
      <c r="J52" s="119">
        <v>44</v>
      </c>
      <c r="K52" s="61">
        <f t="shared" si="4"/>
        <v>8</v>
      </c>
      <c r="L52" s="212">
        <f t="shared" si="5"/>
        <v>0.84615384615384615</v>
      </c>
      <c r="M52" s="76">
        <f t="shared" si="6"/>
        <v>0.15384615384615385</v>
      </c>
      <c r="N52" s="49">
        <f t="shared" si="7"/>
        <v>0</v>
      </c>
      <c r="O52" s="212">
        <f t="shared" si="8"/>
        <v>0</v>
      </c>
      <c r="P52" s="50">
        <f t="shared" si="9"/>
        <v>-8</v>
      </c>
      <c r="Q52" s="76">
        <f t="shared" si="10"/>
        <v>-1</v>
      </c>
    </row>
    <row r="53" spans="1:17" x14ac:dyDescent="0.25">
      <c r="A53" s="9" t="s">
        <v>48</v>
      </c>
      <c r="B53" s="85">
        <f>B49-(B50+B51+B52)</f>
        <v>633</v>
      </c>
      <c r="C53" s="123">
        <f>C49-(C50+C51+C52)</f>
        <v>618</v>
      </c>
      <c r="D53" s="52">
        <f t="shared" si="0"/>
        <v>15</v>
      </c>
      <c r="E53" s="26">
        <f t="shared" si="1"/>
        <v>2.4271844660194174E-2</v>
      </c>
      <c r="F53" s="141">
        <f>F49-(F50+F51+F52)</f>
        <v>603</v>
      </c>
      <c r="G53" s="153">
        <f>G49-(G50+G51+G52)</f>
        <v>30</v>
      </c>
      <c r="H53" s="146">
        <f t="shared" si="2"/>
        <v>0.95260663507109</v>
      </c>
      <c r="I53" s="201">
        <f t="shared" si="3"/>
        <v>4.7393364928909949E-2</v>
      </c>
      <c r="J53" s="123">
        <v>585</v>
      </c>
      <c r="K53" s="79">
        <f t="shared" si="4"/>
        <v>33</v>
      </c>
      <c r="L53" s="213">
        <f t="shared" si="5"/>
        <v>0.94660194174757284</v>
      </c>
      <c r="M53" s="26">
        <f t="shared" si="6"/>
        <v>5.3398058252427182E-2</v>
      </c>
      <c r="N53" s="51">
        <f t="shared" si="7"/>
        <v>18</v>
      </c>
      <c r="O53" s="213">
        <f t="shared" si="8"/>
        <v>3.0769230769230771E-2</v>
      </c>
      <c r="P53" s="52">
        <f t="shared" si="9"/>
        <v>-3</v>
      </c>
      <c r="Q53" s="26">
        <f t="shared" si="10"/>
        <v>-9.0909090909090912E-2</v>
      </c>
    </row>
    <row r="54" spans="1:17" x14ac:dyDescent="0.25">
      <c r="A54" s="5" t="s">
        <v>49</v>
      </c>
      <c r="B54" s="86">
        <v>617</v>
      </c>
      <c r="C54" s="55">
        <v>623</v>
      </c>
      <c r="D54" s="56">
        <f t="shared" si="0"/>
        <v>-6</v>
      </c>
      <c r="E54" s="27">
        <f t="shared" si="1"/>
        <v>-9.630818619582664E-3</v>
      </c>
      <c r="F54" s="94">
        <v>580</v>
      </c>
      <c r="G54" s="154">
        <v>37</v>
      </c>
      <c r="H54" s="148">
        <f t="shared" si="2"/>
        <v>0.94003241491085898</v>
      </c>
      <c r="I54" s="203">
        <f t="shared" si="3"/>
        <v>5.9967585089141004E-2</v>
      </c>
      <c r="J54" s="209">
        <v>593</v>
      </c>
      <c r="K54" s="206">
        <f t="shared" si="4"/>
        <v>30</v>
      </c>
      <c r="L54" s="215">
        <f t="shared" si="5"/>
        <v>0.9518459069020867</v>
      </c>
      <c r="M54" s="27">
        <f t="shared" si="6"/>
        <v>4.8154093097913325E-2</v>
      </c>
      <c r="N54" s="55">
        <f t="shared" si="7"/>
        <v>-13</v>
      </c>
      <c r="O54" s="215">
        <f t="shared" si="8"/>
        <v>-2.1922428330522766E-2</v>
      </c>
      <c r="P54" s="56">
        <f t="shared" si="9"/>
        <v>7</v>
      </c>
      <c r="Q54" s="27">
        <f t="shared" si="10"/>
        <v>0.23333333333333334</v>
      </c>
    </row>
    <row r="55" spans="1:17" x14ac:dyDescent="0.25">
      <c r="A55" s="4" t="s">
        <v>50</v>
      </c>
      <c r="B55" s="83">
        <v>323</v>
      </c>
      <c r="C55" s="47">
        <v>328</v>
      </c>
      <c r="D55" s="48">
        <f t="shared" si="0"/>
        <v>-5</v>
      </c>
      <c r="E55" s="24">
        <f t="shared" si="1"/>
        <v>-1.524390243902439E-2</v>
      </c>
      <c r="F55" s="91">
        <v>310</v>
      </c>
      <c r="G55" s="151">
        <v>13</v>
      </c>
      <c r="H55" s="147">
        <f t="shared" si="2"/>
        <v>0.95975232198142413</v>
      </c>
      <c r="I55" s="202">
        <f t="shared" si="3"/>
        <v>4.0247678018575851E-2</v>
      </c>
      <c r="J55" s="47">
        <f>J56+J57</f>
        <v>313</v>
      </c>
      <c r="K55" s="78">
        <f t="shared" si="4"/>
        <v>15</v>
      </c>
      <c r="L55" s="214">
        <f t="shared" si="5"/>
        <v>0.95426829268292679</v>
      </c>
      <c r="M55" s="24">
        <f t="shared" si="6"/>
        <v>4.573170731707317E-2</v>
      </c>
      <c r="N55" s="47">
        <f t="shared" si="7"/>
        <v>-3</v>
      </c>
      <c r="O55" s="214">
        <f t="shared" si="8"/>
        <v>-9.5846645367412137E-3</v>
      </c>
      <c r="P55" s="48">
        <f t="shared" si="9"/>
        <v>-2</v>
      </c>
      <c r="Q55" s="24">
        <f t="shared" si="10"/>
        <v>-0.13333333333333333</v>
      </c>
    </row>
    <row r="56" spans="1:17" x14ac:dyDescent="0.25">
      <c r="A56" s="8" t="s">
        <v>51</v>
      </c>
      <c r="B56" s="84">
        <v>79</v>
      </c>
      <c r="C56" s="49">
        <v>91</v>
      </c>
      <c r="D56" s="50">
        <f t="shared" si="0"/>
        <v>-12</v>
      </c>
      <c r="E56" s="76">
        <f t="shared" si="1"/>
        <v>-0.13186813186813187</v>
      </c>
      <c r="F56" s="140">
        <v>79</v>
      </c>
      <c r="G56" s="152">
        <v>0</v>
      </c>
      <c r="H56" s="145">
        <f t="shared" si="2"/>
        <v>1</v>
      </c>
      <c r="I56" s="200">
        <f t="shared" si="3"/>
        <v>0</v>
      </c>
      <c r="J56" s="49">
        <v>88</v>
      </c>
      <c r="K56" s="61">
        <f t="shared" si="4"/>
        <v>3</v>
      </c>
      <c r="L56" s="212">
        <f t="shared" si="5"/>
        <v>0.96703296703296704</v>
      </c>
      <c r="M56" s="76">
        <f t="shared" si="6"/>
        <v>3.2967032967032968E-2</v>
      </c>
      <c r="N56" s="49">
        <f t="shared" si="7"/>
        <v>-9</v>
      </c>
      <c r="O56" s="212">
        <f t="shared" si="8"/>
        <v>-0.10227272727272728</v>
      </c>
      <c r="P56" s="50">
        <f t="shared" si="9"/>
        <v>-3</v>
      </c>
      <c r="Q56" s="76">
        <f t="shared" si="10"/>
        <v>-1</v>
      </c>
    </row>
    <row r="57" spans="1:17" x14ac:dyDescent="0.25">
      <c r="A57" s="9" t="s">
        <v>52</v>
      </c>
      <c r="B57" s="85">
        <f>B55-B56</f>
        <v>244</v>
      </c>
      <c r="C57" s="51">
        <f>C55-C56</f>
        <v>237</v>
      </c>
      <c r="D57" s="52">
        <f t="shared" si="0"/>
        <v>7</v>
      </c>
      <c r="E57" s="26">
        <f t="shared" si="1"/>
        <v>2.9535864978902954E-2</v>
      </c>
      <c r="F57" s="141">
        <f>F55-F56</f>
        <v>231</v>
      </c>
      <c r="G57" s="153">
        <f>G55-G56</f>
        <v>13</v>
      </c>
      <c r="H57" s="146">
        <f t="shared" si="2"/>
        <v>0.94672131147540983</v>
      </c>
      <c r="I57" s="201">
        <f t="shared" si="3"/>
        <v>5.3278688524590161E-2</v>
      </c>
      <c r="J57" s="51">
        <v>225</v>
      </c>
      <c r="K57" s="79">
        <f t="shared" si="4"/>
        <v>12</v>
      </c>
      <c r="L57" s="213">
        <f t="shared" si="5"/>
        <v>0.94936708860759489</v>
      </c>
      <c r="M57" s="26">
        <f t="shared" si="6"/>
        <v>5.0632911392405063E-2</v>
      </c>
      <c r="N57" s="51">
        <f t="shared" si="7"/>
        <v>6</v>
      </c>
      <c r="O57" s="213">
        <f t="shared" si="8"/>
        <v>2.6666666666666668E-2</v>
      </c>
      <c r="P57" s="52">
        <f t="shared" si="9"/>
        <v>1</v>
      </c>
      <c r="Q57" s="26">
        <f t="shared" si="10"/>
        <v>8.3333333333333329E-2</v>
      </c>
    </row>
    <row r="58" spans="1:17" x14ac:dyDescent="0.25">
      <c r="A58" s="5" t="s">
        <v>53</v>
      </c>
      <c r="B58" s="86">
        <v>522</v>
      </c>
      <c r="C58" s="55">
        <v>541</v>
      </c>
      <c r="D58" s="56">
        <f t="shared" si="0"/>
        <v>-19</v>
      </c>
      <c r="E58" s="27">
        <f t="shared" si="1"/>
        <v>-3.512014787430684E-2</v>
      </c>
      <c r="F58" s="94">
        <v>476</v>
      </c>
      <c r="G58" s="154">
        <v>46</v>
      </c>
      <c r="H58" s="148">
        <f t="shared" si="2"/>
        <v>0.91187739463601536</v>
      </c>
      <c r="I58" s="203">
        <f t="shared" si="3"/>
        <v>8.8122605363984668E-2</v>
      </c>
      <c r="J58" s="55">
        <v>495</v>
      </c>
      <c r="K58" s="206">
        <f t="shared" si="4"/>
        <v>46</v>
      </c>
      <c r="L58" s="215">
        <f t="shared" si="5"/>
        <v>0.91497227356746769</v>
      </c>
      <c r="M58" s="27">
        <f t="shared" si="6"/>
        <v>8.5027726432532341E-2</v>
      </c>
      <c r="N58" s="55">
        <f t="shared" si="7"/>
        <v>-19</v>
      </c>
      <c r="O58" s="215">
        <f t="shared" si="8"/>
        <v>-3.8383838383838381E-2</v>
      </c>
      <c r="P58" s="56">
        <f t="shared" si="9"/>
        <v>0</v>
      </c>
      <c r="Q58" s="27">
        <f t="shared" si="10"/>
        <v>0</v>
      </c>
    </row>
    <row r="59" spans="1:17" x14ac:dyDescent="0.25">
      <c r="A59" s="4" t="s">
        <v>54</v>
      </c>
      <c r="B59" s="83">
        <v>1793</v>
      </c>
      <c r="C59" s="47">
        <v>1774</v>
      </c>
      <c r="D59" s="48">
        <f t="shared" si="0"/>
        <v>19</v>
      </c>
      <c r="E59" s="24">
        <f t="shared" si="1"/>
        <v>1.0710259301014656E-2</v>
      </c>
      <c r="F59" s="91">
        <v>1725</v>
      </c>
      <c r="G59" s="151">
        <v>68</v>
      </c>
      <c r="H59" s="147">
        <f t="shared" si="2"/>
        <v>0.96207473508087005</v>
      </c>
      <c r="I59" s="202">
        <f t="shared" si="3"/>
        <v>3.7925264919129953E-2</v>
      </c>
      <c r="J59" s="47">
        <f>J60+J61</f>
        <v>1673</v>
      </c>
      <c r="K59" s="78">
        <f t="shared" si="4"/>
        <v>101</v>
      </c>
      <c r="L59" s="214">
        <f t="shared" si="5"/>
        <v>0.94306651634723793</v>
      </c>
      <c r="M59" s="24">
        <f t="shared" si="6"/>
        <v>5.6933483652762122E-2</v>
      </c>
      <c r="N59" s="47">
        <f t="shared" si="7"/>
        <v>52</v>
      </c>
      <c r="O59" s="214">
        <f t="shared" si="8"/>
        <v>3.1081888822474597E-2</v>
      </c>
      <c r="P59" s="48">
        <f t="shared" si="9"/>
        <v>-33</v>
      </c>
      <c r="Q59" s="24">
        <f t="shared" si="10"/>
        <v>-0.32673267326732675</v>
      </c>
    </row>
    <row r="60" spans="1:17" x14ac:dyDescent="0.25">
      <c r="A60" s="8" t="s">
        <v>55</v>
      </c>
      <c r="B60" s="84">
        <v>1162</v>
      </c>
      <c r="C60" s="49">
        <v>1150</v>
      </c>
      <c r="D60" s="50">
        <f t="shared" si="0"/>
        <v>12</v>
      </c>
      <c r="E60" s="76">
        <f t="shared" si="1"/>
        <v>1.0434782608695653E-2</v>
      </c>
      <c r="F60" s="140">
        <v>1110</v>
      </c>
      <c r="G60" s="152">
        <v>52</v>
      </c>
      <c r="H60" s="145">
        <f t="shared" si="2"/>
        <v>0.95524956970740105</v>
      </c>
      <c r="I60" s="200">
        <f t="shared" si="3"/>
        <v>4.4750430292598967E-2</v>
      </c>
      <c r="J60" s="49">
        <v>1083</v>
      </c>
      <c r="K60" s="61">
        <f t="shared" si="4"/>
        <v>67</v>
      </c>
      <c r="L60" s="212">
        <f t="shared" si="5"/>
        <v>0.94173913043478263</v>
      </c>
      <c r="M60" s="76">
        <f t="shared" si="6"/>
        <v>5.8260869565217394E-2</v>
      </c>
      <c r="N60" s="49">
        <f t="shared" si="7"/>
        <v>27</v>
      </c>
      <c r="O60" s="212">
        <f t="shared" si="8"/>
        <v>2.4930747922437674E-2</v>
      </c>
      <c r="P60" s="50">
        <f t="shared" si="9"/>
        <v>-15</v>
      </c>
      <c r="Q60" s="76">
        <f t="shared" si="10"/>
        <v>-0.22388059701492538</v>
      </c>
    </row>
    <row r="61" spans="1:17" x14ac:dyDescent="0.25">
      <c r="A61" s="9" t="s">
        <v>56</v>
      </c>
      <c r="B61" s="85">
        <f>B59-B60</f>
        <v>631</v>
      </c>
      <c r="C61" s="51">
        <f>C59-C60</f>
        <v>624</v>
      </c>
      <c r="D61" s="52">
        <f t="shared" si="0"/>
        <v>7</v>
      </c>
      <c r="E61" s="26">
        <f t="shared" si="1"/>
        <v>1.1217948717948718E-2</v>
      </c>
      <c r="F61" s="141">
        <f>F59-F60</f>
        <v>615</v>
      </c>
      <c r="G61" s="153">
        <f>G59-G60</f>
        <v>16</v>
      </c>
      <c r="H61" s="146">
        <f t="shared" si="2"/>
        <v>0.97464342313787644</v>
      </c>
      <c r="I61" s="201">
        <f t="shared" si="3"/>
        <v>2.5356576862123614E-2</v>
      </c>
      <c r="J61" s="51">
        <v>590</v>
      </c>
      <c r="K61" s="79">
        <f t="shared" si="4"/>
        <v>34</v>
      </c>
      <c r="L61" s="213">
        <f t="shared" si="5"/>
        <v>0.94551282051282048</v>
      </c>
      <c r="M61" s="26">
        <f t="shared" si="6"/>
        <v>5.4487179487179488E-2</v>
      </c>
      <c r="N61" s="51">
        <f t="shared" si="7"/>
        <v>25</v>
      </c>
      <c r="O61" s="213">
        <f t="shared" si="8"/>
        <v>4.2372881355932202E-2</v>
      </c>
      <c r="P61" s="52">
        <f t="shared" si="9"/>
        <v>-18</v>
      </c>
      <c r="Q61" s="26">
        <f t="shared" si="10"/>
        <v>-0.52941176470588236</v>
      </c>
    </row>
    <row r="62" spans="1:17" ht="15.75" thickBot="1" x14ac:dyDescent="0.3">
      <c r="A62" s="10" t="s">
        <v>57</v>
      </c>
      <c r="B62" s="88">
        <v>178</v>
      </c>
      <c r="C62" s="57">
        <v>186</v>
      </c>
      <c r="D62" s="58">
        <f t="shared" si="0"/>
        <v>-8</v>
      </c>
      <c r="E62" s="28">
        <f t="shared" si="1"/>
        <v>-4.3010752688172046E-2</v>
      </c>
      <c r="F62" s="97">
        <v>171</v>
      </c>
      <c r="G62" s="156">
        <v>7</v>
      </c>
      <c r="H62" s="149">
        <f t="shared" si="2"/>
        <v>0.9606741573033708</v>
      </c>
      <c r="I62" s="204">
        <f t="shared" si="3"/>
        <v>3.9325842696629212E-2</v>
      </c>
      <c r="J62" s="57">
        <v>176</v>
      </c>
      <c r="K62" s="207">
        <f t="shared" si="4"/>
        <v>10</v>
      </c>
      <c r="L62" s="216">
        <f t="shared" si="5"/>
        <v>0.94623655913978499</v>
      </c>
      <c r="M62" s="28">
        <f t="shared" si="6"/>
        <v>5.3763440860215055E-2</v>
      </c>
      <c r="N62" s="57">
        <f t="shared" si="7"/>
        <v>-5</v>
      </c>
      <c r="O62" s="216">
        <f t="shared" si="8"/>
        <v>-2.8409090909090908E-2</v>
      </c>
      <c r="P62" s="58">
        <f t="shared" si="9"/>
        <v>-3</v>
      </c>
      <c r="Q62" s="28">
        <f t="shared" si="10"/>
        <v>-0.3</v>
      </c>
    </row>
  </sheetData>
  <mergeCells count="18">
    <mergeCell ref="M4:M5"/>
    <mergeCell ref="L4:L5"/>
    <mergeCell ref="K4:K5"/>
    <mergeCell ref="R4:R5"/>
    <mergeCell ref="Q4:Q5"/>
    <mergeCell ref="P4:P5"/>
    <mergeCell ref="O4:O5"/>
    <mergeCell ref="N4:N5"/>
    <mergeCell ref="J4:J5"/>
    <mergeCell ref="H4:H5"/>
    <mergeCell ref="I4:I5"/>
    <mergeCell ref="G4:G5"/>
    <mergeCell ref="A4:A5"/>
    <mergeCell ref="C4:C5"/>
    <mergeCell ref="D4:D5"/>
    <mergeCell ref="E4:E5"/>
    <mergeCell ref="F4:F5"/>
    <mergeCell ref="B4:B5"/>
  </mergeCells>
  <pageMargins left="0.7" right="0.7" top="0.75" bottom="0.75" header="0.3" footer="0.3"/>
  <pageSetup scale="42" fitToWidth="0" fitToHeight="0" orientation="landscape" r:id="rId1"/>
  <headerFooter>
    <oddFooter>&amp;R&amp;D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topLeftCell="F1" zoomScale="60" zoomScaleNormal="100" workbookViewId="0">
      <selection activeCell="L53" sqref="L53"/>
    </sheetView>
  </sheetViews>
  <sheetFormatPr defaultRowHeight="15" x14ac:dyDescent="0.25"/>
  <cols>
    <col min="1" max="1" width="37.5703125" customWidth="1"/>
    <col min="2" max="3" width="15.7109375" customWidth="1"/>
    <col min="4" max="4" width="13.7109375" customWidth="1"/>
    <col min="5" max="5" width="10.7109375" customWidth="1"/>
    <col min="6" max="7" width="14" customWidth="1"/>
    <col min="8" max="9" width="12.7109375" customWidth="1"/>
    <col min="10" max="10" width="15.140625" style="193" customWidth="1"/>
    <col min="11" max="17" width="15.28515625" customWidth="1"/>
    <col min="18" max="19" width="10.5703125" bestFit="1" customWidth="1"/>
  </cols>
  <sheetData>
    <row r="1" spans="1:17" x14ac:dyDescent="0.25">
      <c r="A1" s="1" t="s">
        <v>58</v>
      </c>
      <c r="B1" s="1"/>
    </row>
    <row r="2" spans="1:17" x14ac:dyDescent="0.25">
      <c r="A2" s="2" t="s">
        <v>1</v>
      </c>
      <c r="B2" s="2"/>
    </row>
    <row r="3" spans="1:17" ht="15.75" thickBot="1" x14ac:dyDescent="0.3"/>
    <row r="4" spans="1:17" s="196" customFormat="1" ht="15" customHeight="1" x14ac:dyDescent="0.25">
      <c r="A4" s="378" t="s">
        <v>2</v>
      </c>
      <c r="B4" s="378" t="s">
        <v>186</v>
      </c>
      <c r="C4" s="368" t="s">
        <v>187</v>
      </c>
      <c r="D4" s="374" t="s">
        <v>188</v>
      </c>
      <c r="E4" s="376" t="s">
        <v>189</v>
      </c>
      <c r="F4" s="368" t="s">
        <v>190</v>
      </c>
      <c r="G4" s="383" t="s">
        <v>191</v>
      </c>
      <c r="H4" s="368" t="s">
        <v>192</v>
      </c>
      <c r="I4" s="370" t="s">
        <v>193</v>
      </c>
      <c r="J4" s="366" t="s">
        <v>201</v>
      </c>
      <c r="K4" s="380" t="s">
        <v>194</v>
      </c>
      <c r="L4" s="374" t="s">
        <v>195</v>
      </c>
      <c r="M4" s="376" t="s">
        <v>196</v>
      </c>
      <c r="N4" s="368" t="s">
        <v>197</v>
      </c>
      <c r="O4" s="374" t="s">
        <v>198</v>
      </c>
      <c r="P4" s="374" t="s">
        <v>199</v>
      </c>
      <c r="Q4" s="376" t="s">
        <v>200</v>
      </c>
    </row>
    <row r="5" spans="1:17" s="196" customFormat="1" ht="30.75" customHeight="1" thickBot="1" x14ac:dyDescent="0.3">
      <c r="A5" s="379"/>
      <c r="B5" s="379"/>
      <c r="C5" s="369"/>
      <c r="D5" s="375"/>
      <c r="E5" s="377"/>
      <c r="F5" s="369"/>
      <c r="G5" s="384"/>
      <c r="H5" s="369"/>
      <c r="I5" s="371"/>
      <c r="J5" s="367"/>
      <c r="K5" s="381"/>
      <c r="L5" s="375"/>
      <c r="M5" s="377"/>
      <c r="N5" s="369"/>
      <c r="O5" s="375"/>
      <c r="P5" s="375"/>
      <c r="Q5" s="377"/>
    </row>
    <row r="6" spans="1:17" s="224" customFormat="1" x14ac:dyDescent="0.25">
      <c r="A6" s="225" t="s">
        <v>58</v>
      </c>
      <c r="B6" s="226">
        <v>71336</v>
      </c>
      <c r="C6" s="227">
        <v>68241</v>
      </c>
      <c r="D6" s="228">
        <f>B6-C6</f>
        <v>3095</v>
      </c>
      <c r="E6" s="229">
        <f>D6/C6</f>
        <v>4.535396609076655E-2</v>
      </c>
      <c r="F6" s="227">
        <v>66831</v>
      </c>
      <c r="G6" s="230">
        <v>4505</v>
      </c>
      <c r="H6" s="231">
        <f>F6/B6</f>
        <v>0.9368481552091511</v>
      </c>
      <c r="I6" s="232">
        <f>G6/B6</f>
        <v>6.3151844790848941E-2</v>
      </c>
      <c r="J6" s="227">
        <v>62770</v>
      </c>
      <c r="K6" s="233">
        <f>C6-J6</f>
        <v>5471</v>
      </c>
      <c r="L6" s="234">
        <f>J6/C6</f>
        <v>0.91982825574068372</v>
      </c>
      <c r="M6" s="229">
        <f>K6/C6</f>
        <v>8.0171744259316252E-2</v>
      </c>
      <c r="N6" s="227">
        <f>F6-J6</f>
        <v>4061</v>
      </c>
      <c r="O6" s="234">
        <f>(F6-J6)/J6</f>
        <v>6.4696511072168228E-2</v>
      </c>
      <c r="P6" s="228">
        <f>G6-K6</f>
        <v>-966</v>
      </c>
      <c r="Q6" s="229">
        <f>(G6-K6)/K6</f>
        <v>-0.17656735514531163</v>
      </c>
    </row>
    <row r="7" spans="1:17" x14ac:dyDescent="0.25">
      <c r="A7" s="126" t="s">
        <v>59</v>
      </c>
      <c r="B7" s="127">
        <v>18425</v>
      </c>
      <c r="C7" s="53">
        <v>17653</v>
      </c>
      <c r="D7" s="54">
        <f t="shared" ref="D7:D46" si="0">B7-C7</f>
        <v>772</v>
      </c>
      <c r="E7" s="38">
        <f t="shared" ref="E7:E46" si="1">D7/C7</f>
        <v>4.3731943578995069E-2</v>
      </c>
      <c r="F7" s="53">
        <v>17088</v>
      </c>
      <c r="G7" s="158">
        <v>1337</v>
      </c>
      <c r="H7" s="144">
        <f t="shared" ref="H7:H46" si="2">F7/B7</f>
        <v>0.92743554952510177</v>
      </c>
      <c r="I7" s="199">
        <f t="shared" ref="I7:I46" si="3">G7/B7</f>
        <v>7.2564450474898234E-2</v>
      </c>
      <c r="J7" s="53">
        <f>J8+J9+J10</f>
        <v>15900</v>
      </c>
      <c r="K7" s="63">
        <f t="shared" ref="K7:K46" si="4">C7-J7</f>
        <v>1753</v>
      </c>
      <c r="L7" s="211">
        <f t="shared" ref="L7:L46" si="5">J7/C7</f>
        <v>0.90069676542230781</v>
      </c>
      <c r="M7" s="38">
        <f t="shared" ref="M7:M46" si="6">K7/C7</f>
        <v>9.9303234577692176E-2</v>
      </c>
      <c r="N7" s="53">
        <f t="shared" ref="N7:N46" si="7">F7-J7</f>
        <v>1188</v>
      </c>
      <c r="O7" s="211">
        <f t="shared" ref="O7:O46" si="8">(F7-J7)/J7</f>
        <v>7.4716981132075477E-2</v>
      </c>
      <c r="P7" s="54">
        <f t="shared" ref="P7:P46" si="9">G7-K7</f>
        <v>-416</v>
      </c>
      <c r="Q7" s="38">
        <f t="shared" ref="Q7:Q46" si="10">(G7-K7)/K7</f>
        <v>-0.23730747290359383</v>
      </c>
    </row>
    <row r="8" spans="1:17" x14ac:dyDescent="0.25">
      <c r="A8" s="29" t="s">
        <v>60</v>
      </c>
      <c r="B8" s="92">
        <v>16286</v>
      </c>
      <c r="C8" s="15">
        <v>15499</v>
      </c>
      <c r="D8" s="16">
        <f t="shared" si="0"/>
        <v>787</v>
      </c>
      <c r="E8" s="25">
        <f t="shared" si="1"/>
        <v>5.0777469514162205E-2</v>
      </c>
      <c r="F8" s="49">
        <v>15214</v>
      </c>
      <c r="G8" s="159">
        <v>1072</v>
      </c>
      <c r="H8" s="145">
        <f t="shared" si="2"/>
        <v>0.93417659339309833</v>
      </c>
      <c r="I8" s="200">
        <f t="shared" si="3"/>
        <v>6.5823406606901627E-2</v>
      </c>
      <c r="J8" s="49">
        <v>13919</v>
      </c>
      <c r="K8" s="61">
        <f t="shared" si="4"/>
        <v>1580</v>
      </c>
      <c r="L8" s="212">
        <f t="shared" si="5"/>
        <v>0.89805793922188526</v>
      </c>
      <c r="M8" s="76">
        <f t="shared" si="6"/>
        <v>0.10194206077811471</v>
      </c>
      <c r="N8" s="49">
        <f t="shared" si="7"/>
        <v>1295</v>
      </c>
      <c r="O8" s="212">
        <f t="shared" si="8"/>
        <v>9.3038292980817588E-2</v>
      </c>
      <c r="P8" s="50">
        <f t="shared" si="9"/>
        <v>-508</v>
      </c>
      <c r="Q8" s="76">
        <f t="shared" si="10"/>
        <v>-0.32151898734177214</v>
      </c>
    </row>
    <row r="9" spans="1:17" x14ac:dyDescent="0.25">
      <c r="A9" s="29" t="s">
        <v>61</v>
      </c>
      <c r="B9" s="92">
        <v>463</v>
      </c>
      <c r="C9" s="15">
        <v>472</v>
      </c>
      <c r="D9" s="16">
        <f t="shared" si="0"/>
        <v>-9</v>
      </c>
      <c r="E9" s="25">
        <f t="shared" si="1"/>
        <v>-1.9067796610169493E-2</v>
      </c>
      <c r="F9" s="49">
        <v>433</v>
      </c>
      <c r="G9" s="159">
        <v>30</v>
      </c>
      <c r="H9" s="145">
        <f t="shared" si="2"/>
        <v>0.93520518358531313</v>
      </c>
      <c r="I9" s="200">
        <f t="shared" si="3"/>
        <v>6.4794816414686832E-2</v>
      </c>
      <c r="J9" s="49">
        <v>437</v>
      </c>
      <c r="K9" s="61">
        <f t="shared" si="4"/>
        <v>35</v>
      </c>
      <c r="L9" s="212">
        <f t="shared" si="5"/>
        <v>0.92584745762711862</v>
      </c>
      <c r="M9" s="76">
        <f t="shared" si="6"/>
        <v>7.4152542372881353E-2</v>
      </c>
      <c r="N9" s="49">
        <f t="shared" si="7"/>
        <v>-4</v>
      </c>
      <c r="O9" s="212">
        <f t="shared" si="8"/>
        <v>-9.1533180778032037E-3</v>
      </c>
      <c r="P9" s="50">
        <f t="shared" si="9"/>
        <v>-5</v>
      </c>
      <c r="Q9" s="76">
        <f t="shared" si="10"/>
        <v>-0.14285714285714285</v>
      </c>
    </row>
    <row r="10" spans="1:17" x14ac:dyDescent="0.25">
      <c r="A10" s="30" t="s">
        <v>62</v>
      </c>
      <c r="B10" s="89">
        <f>B7-(B8+B9)</f>
        <v>1676</v>
      </c>
      <c r="C10" s="17">
        <f>C7-(C8+C9)</f>
        <v>1682</v>
      </c>
      <c r="D10" s="18">
        <f t="shared" si="0"/>
        <v>-6</v>
      </c>
      <c r="E10" s="26">
        <f t="shared" si="1"/>
        <v>-3.5671819262782403E-3</v>
      </c>
      <c r="F10" s="51">
        <f>F7-(F8+F9)</f>
        <v>1441</v>
      </c>
      <c r="G10" s="160">
        <f>G7-(G8+G9)</f>
        <v>235</v>
      </c>
      <c r="H10" s="146">
        <f t="shared" si="2"/>
        <v>0.85978520286396176</v>
      </c>
      <c r="I10" s="201">
        <f t="shared" si="3"/>
        <v>0.14021479713603818</v>
      </c>
      <c r="J10" s="51">
        <v>1544</v>
      </c>
      <c r="K10" s="79">
        <f t="shared" si="4"/>
        <v>138</v>
      </c>
      <c r="L10" s="213">
        <f t="shared" si="5"/>
        <v>0.91795481569560045</v>
      </c>
      <c r="M10" s="26">
        <f t="shared" si="6"/>
        <v>8.2045184304399527E-2</v>
      </c>
      <c r="N10" s="51">
        <f t="shared" si="7"/>
        <v>-103</v>
      </c>
      <c r="O10" s="213">
        <f t="shared" si="8"/>
        <v>-6.6709844559585493E-2</v>
      </c>
      <c r="P10" s="52">
        <f t="shared" si="9"/>
        <v>97</v>
      </c>
      <c r="Q10" s="26">
        <f t="shared" si="10"/>
        <v>0.70289855072463769</v>
      </c>
    </row>
    <row r="11" spans="1:17" x14ac:dyDescent="0.25">
      <c r="A11" s="6" t="s">
        <v>63</v>
      </c>
      <c r="B11" s="91">
        <v>23389</v>
      </c>
      <c r="C11" s="13">
        <v>22179</v>
      </c>
      <c r="D11" s="14">
        <f t="shared" si="0"/>
        <v>1210</v>
      </c>
      <c r="E11" s="24">
        <f t="shared" si="1"/>
        <v>5.4556111637134225E-2</v>
      </c>
      <c r="F11" s="47">
        <v>22224</v>
      </c>
      <c r="G11" s="161">
        <v>1165</v>
      </c>
      <c r="H11" s="147">
        <f t="shared" si="2"/>
        <v>0.9501902603788106</v>
      </c>
      <c r="I11" s="202">
        <f t="shared" si="3"/>
        <v>4.9809739621189446E-2</v>
      </c>
      <c r="J11" s="47">
        <f>J12+J13+J14</f>
        <v>20662</v>
      </c>
      <c r="K11" s="78">
        <f t="shared" si="4"/>
        <v>1517</v>
      </c>
      <c r="L11" s="214">
        <f t="shared" si="5"/>
        <v>0.93160196582352672</v>
      </c>
      <c r="M11" s="24">
        <f t="shared" si="6"/>
        <v>6.8398034176473235E-2</v>
      </c>
      <c r="N11" s="47">
        <f t="shared" si="7"/>
        <v>1562</v>
      </c>
      <c r="O11" s="214">
        <f t="shared" si="8"/>
        <v>7.5597715613202984E-2</v>
      </c>
      <c r="P11" s="48">
        <f t="shared" si="9"/>
        <v>-352</v>
      </c>
      <c r="Q11" s="24">
        <f t="shared" si="10"/>
        <v>-0.23203691496374423</v>
      </c>
    </row>
    <row r="12" spans="1:17" x14ac:dyDescent="0.25">
      <c r="A12" s="36" t="s">
        <v>90</v>
      </c>
      <c r="B12" s="93">
        <v>19980</v>
      </c>
      <c r="C12" s="34">
        <v>19449</v>
      </c>
      <c r="D12" s="35">
        <f t="shared" si="0"/>
        <v>531</v>
      </c>
      <c r="E12" s="38">
        <f t="shared" si="1"/>
        <v>2.7302174919018974E-2</v>
      </c>
      <c r="F12" s="53">
        <v>18931</v>
      </c>
      <c r="G12" s="158">
        <v>1049</v>
      </c>
      <c r="H12" s="144">
        <f t="shared" si="2"/>
        <v>0.94749749749749745</v>
      </c>
      <c r="I12" s="199">
        <f t="shared" si="3"/>
        <v>5.2502502502502504E-2</v>
      </c>
      <c r="J12" s="53">
        <v>18195</v>
      </c>
      <c r="K12" s="63">
        <f t="shared" si="4"/>
        <v>1254</v>
      </c>
      <c r="L12" s="211">
        <f t="shared" si="5"/>
        <v>0.93552367730988739</v>
      </c>
      <c r="M12" s="38">
        <f t="shared" si="6"/>
        <v>6.4476322690112609E-2</v>
      </c>
      <c r="N12" s="53">
        <f t="shared" si="7"/>
        <v>736</v>
      </c>
      <c r="O12" s="211">
        <f t="shared" si="8"/>
        <v>4.0450673261885131E-2</v>
      </c>
      <c r="P12" s="54">
        <f t="shared" si="9"/>
        <v>-205</v>
      </c>
      <c r="Q12" s="38">
        <f t="shared" si="10"/>
        <v>-0.1634768740031898</v>
      </c>
    </row>
    <row r="13" spans="1:17" x14ac:dyDescent="0.25">
      <c r="A13" s="29" t="s">
        <v>60</v>
      </c>
      <c r="B13" s="92">
        <v>420</v>
      </c>
      <c r="C13" s="15">
        <v>394</v>
      </c>
      <c r="D13" s="16">
        <f t="shared" si="0"/>
        <v>26</v>
      </c>
      <c r="E13" s="25">
        <f t="shared" si="1"/>
        <v>6.5989847715736044E-2</v>
      </c>
      <c r="F13" s="49">
        <v>387</v>
      </c>
      <c r="G13" s="159">
        <v>33</v>
      </c>
      <c r="H13" s="145">
        <f t="shared" si="2"/>
        <v>0.92142857142857137</v>
      </c>
      <c r="I13" s="200">
        <f t="shared" si="3"/>
        <v>7.857142857142857E-2</v>
      </c>
      <c r="J13" s="49">
        <v>387</v>
      </c>
      <c r="K13" s="61">
        <f t="shared" si="4"/>
        <v>7</v>
      </c>
      <c r="L13" s="212">
        <f t="shared" si="5"/>
        <v>0.98223350253807107</v>
      </c>
      <c r="M13" s="76">
        <f t="shared" si="6"/>
        <v>1.7766497461928935E-2</v>
      </c>
      <c r="N13" s="49">
        <f t="shared" si="7"/>
        <v>0</v>
      </c>
      <c r="O13" s="212">
        <f t="shared" si="8"/>
        <v>0</v>
      </c>
      <c r="P13" s="50">
        <f t="shared" si="9"/>
        <v>26</v>
      </c>
      <c r="Q13" s="76">
        <f t="shared" si="10"/>
        <v>3.7142857142857144</v>
      </c>
    </row>
    <row r="14" spans="1:17" x14ac:dyDescent="0.25">
      <c r="A14" s="30" t="s">
        <v>64</v>
      </c>
      <c r="B14" s="89">
        <f>B11-(B12+B13)</f>
        <v>2989</v>
      </c>
      <c r="C14" s="17">
        <f>C11-(C12+C13)</f>
        <v>2336</v>
      </c>
      <c r="D14" s="18">
        <f>D11-(D12+D13)</f>
        <v>653</v>
      </c>
      <c r="E14" s="26">
        <f t="shared" si="1"/>
        <v>0.27953767123287671</v>
      </c>
      <c r="F14" s="51">
        <f t="shared" ref="F14:G14" si="11">F11-(F12+F13)</f>
        <v>2906</v>
      </c>
      <c r="G14" s="160">
        <f t="shared" si="11"/>
        <v>83</v>
      </c>
      <c r="H14" s="146">
        <f t="shared" si="2"/>
        <v>0.97223151555704246</v>
      </c>
      <c r="I14" s="201">
        <f t="shared" si="3"/>
        <v>2.776848444295751E-2</v>
      </c>
      <c r="J14" s="51">
        <v>2080</v>
      </c>
      <c r="K14" s="79">
        <f t="shared" si="4"/>
        <v>256</v>
      </c>
      <c r="L14" s="213">
        <f t="shared" si="5"/>
        <v>0.8904109589041096</v>
      </c>
      <c r="M14" s="26">
        <f t="shared" si="6"/>
        <v>0.1095890410958904</v>
      </c>
      <c r="N14" s="51">
        <f t="shared" si="7"/>
        <v>826</v>
      </c>
      <c r="O14" s="213">
        <f t="shared" si="8"/>
        <v>0.39711538461538459</v>
      </c>
      <c r="P14" s="52">
        <f t="shared" si="9"/>
        <v>-173</v>
      </c>
      <c r="Q14" s="26">
        <f t="shared" si="10"/>
        <v>-0.67578125</v>
      </c>
    </row>
    <row r="15" spans="1:17" x14ac:dyDescent="0.25">
      <c r="A15" s="7" t="s">
        <v>65</v>
      </c>
      <c r="B15" s="94">
        <v>3032</v>
      </c>
      <c r="C15" s="19">
        <v>2914</v>
      </c>
      <c r="D15" s="20">
        <f t="shared" si="0"/>
        <v>118</v>
      </c>
      <c r="E15" s="27">
        <f t="shared" si="1"/>
        <v>4.0494166094715171E-2</v>
      </c>
      <c r="F15" s="55">
        <v>2944</v>
      </c>
      <c r="G15" s="162">
        <v>88</v>
      </c>
      <c r="H15" s="148">
        <f t="shared" si="2"/>
        <v>0.97097625329815307</v>
      </c>
      <c r="I15" s="203">
        <f t="shared" si="3"/>
        <v>2.9023746701846966E-2</v>
      </c>
      <c r="J15" s="55">
        <v>2767</v>
      </c>
      <c r="K15" s="206">
        <f t="shared" si="4"/>
        <v>147</v>
      </c>
      <c r="L15" s="215">
        <f t="shared" si="5"/>
        <v>0.94955387783115996</v>
      </c>
      <c r="M15" s="27">
        <f t="shared" si="6"/>
        <v>5.0446122168840084E-2</v>
      </c>
      <c r="N15" s="55">
        <f t="shared" si="7"/>
        <v>177</v>
      </c>
      <c r="O15" s="215">
        <f t="shared" si="8"/>
        <v>6.3968196602818939E-2</v>
      </c>
      <c r="P15" s="56">
        <f t="shared" si="9"/>
        <v>-59</v>
      </c>
      <c r="Q15" s="27">
        <f t="shared" si="10"/>
        <v>-0.40136054421768708</v>
      </c>
    </row>
    <row r="16" spans="1:17" x14ac:dyDescent="0.25">
      <c r="A16" s="7" t="s">
        <v>66</v>
      </c>
      <c r="B16" s="94">
        <v>492</v>
      </c>
      <c r="C16" s="19">
        <v>486</v>
      </c>
      <c r="D16" s="20">
        <f t="shared" si="0"/>
        <v>6</v>
      </c>
      <c r="E16" s="27">
        <f t="shared" si="1"/>
        <v>1.2345679012345678E-2</v>
      </c>
      <c r="F16" s="55">
        <v>460</v>
      </c>
      <c r="G16" s="162">
        <v>32</v>
      </c>
      <c r="H16" s="148">
        <f t="shared" si="2"/>
        <v>0.93495934959349591</v>
      </c>
      <c r="I16" s="203">
        <f t="shared" si="3"/>
        <v>6.5040650406504072E-2</v>
      </c>
      <c r="J16" s="55">
        <v>446</v>
      </c>
      <c r="K16" s="206">
        <f t="shared" si="4"/>
        <v>40</v>
      </c>
      <c r="L16" s="215">
        <f t="shared" si="5"/>
        <v>0.91769547325102885</v>
      </c>
      <c r="M16" s="27">
        <f t="shared" si="6"/>
        <v>8.2304526748971193E-2</v>
      </c>
      <c r="N16" s="55">
        <f t="shared" si="7"/>
        <v>14</v>
      </c>
      <c r="O16" s="215">
        <f t="shared" si="8"/>
        <v>3.1390134529147982E-2</v>
      </c>
      <c r="P16" s="56">
        <f t="shared" si="9"/>
        <v>-8</v>
      </c>
      <c r="Q16" s="27">
        <f t="shared" si="10"/>
        <v>-0.2</v>
      </c>
    </row>
    <row r="17" spans="1:17" x14ac:dyDescent="0.25">
      <c r="A17" s="6" t="s">
        <v>67</v>
      </c>
      <c r="B17" s="91">
        <v>1364</v>
      </c>
      <c r="C17" s="13">
        <v>1281</v>
      </c>
      <c r="D17" s="14">
        <f t="shared" si="0"/>
        <v>83</v>
      </c>
      <c r="E17" s="24">
        <f t="shared" si="1"/>
        <v>6.4793130366900861E-2</v>
      </c>
      <c r="F17" s="47">
        <v>1213</v>
      </c>
      <c r="G17" s="161">
        <v>151</v>
      </c>
      <c r="H17" s="147">
        <f t="shared" si="2"/>
        <v>0.88929618768328444</v>
      </c>
      <c r="I17" s="202">
        <f t="shared" si="3"/>
        <v>0.11070381231671554</v>
      </c>
      <c r="J17" s="47">
        <f>J18+J19</f>
        <v>1185</v>
      </c>
      <c r="K17" s="78">
        <f t="shared" si="4"/>
        <v>96</v>
      </c>
      <c r="L17" s="214">
        <f t="shared" si="5"/>
        <v>0.92505854800936771</v>
      </c>
      <c r="M17" s="24">
        <f t="shared" si="6"/>
        <v>7.4941451990632318E-2</v>
      </c>
      <c r="N17" s="47">
        <f t="shared" si="7"/>
        <v>28</v>
      </c>
      <c r="O17" s="214">
        <f t="shared" si="8"/>
        <v>2.3628691983122362E-2</v>
      </c>
      <c r="P17" s="48">
        <f t="shared" si="9"/>
        <v>55</v>
      </c>
      <c r="Q17" s="24">
        <f t="shared" si="10"/>
        <v>0.57291666666666663</v>
      </c>
    </row>
    <row r="18" spans="1:17" x14ac:dyDescent="0.25">
      <c r="A18" s="29" t="s">
        <v>68</v>
      </c>
      <c r="B18" s="92">
        <v>788</v>
      </c>
      <c r="C18" s="15">
        <v>759</v>
      </c>
      <c r="D18" s="16">
        <f t="shared" si="0"/>
        <v>29</v>
      </c>
      <c r="E18" s="25">
        <f t="shared" si="1"/>
        <v>3.8208168642951248E-2</v>
      </c>
      <c r="F18" s="49">
        <v>670</v>
      </c>
      <c r="G18" s="159">
        <v>118</v>
      </c>
      <c r="H18" s="145">
        <f t="shared" si="2"/>
        <v>0.85025380710659904</v>
      </c>
      <c r="I18" s="200">
        <f t="shared" si="3"/>
        <v>0.14974619289340102</v>
      </c>
      <c r="J18" s="49">
        <v>686</v>
      </c>
      <c r="K18" s="61">
        <f t="shared" si="4"/>
        <v>73</v>
      </c>
      <c r="L18" s="212">
        <f t="shared" si="5"/>
        <v>0.90382081686429516</v>
      </c>
      <c r="M18" s="76">
        <f t="shared" si="6"/>
        <v>9.6179183135704879E-2</v>
      </c>
      <c r="N18" s="49">
        <f t="shared" si="7"/>
        <v>-16</v>
      </c>
      <c r="O18" s="212">
        <f t="shared" si="8"/>
        <v>-2.3323615160349854E-2</v>
      </c>
      <c r="P18" s="50">
        <f t="shared" si="9"/>
        <v>45</v>
      </c>
      <c r="Q18" s="76">
        <f t="shared" si="10"/>
        <v>0.61643835616438358</v>
      </c>
    </row>
    <row r="19" spans="1:17" x14ac:dyDescent="0.25">
      <c r="A19" s="30" t="s">
        <v>69</v>
      </c>
      <c r="B19" s="89">
        <f>B17-B18</f>
        <v>576</v>
      </c>
      <c r="C19" s="17">
        <f>C17-C18</f>
        <v>522</v>
      </c>
      <c r="D19" s="18">
        <f t="shared" si="0"/>
        <v>54</v>
      </c>
      <c r="E19" s="26">
        <f t="shared" si="1"/>
        <v>0.10344827586206896</v>
      </c>
      <c r="F19" s="51">
        <f>F17-F18</f>
        <v>543</v>
      </c>
      <c r="G19" s="160">
        <f>G17-G18</f>
        <v>33</v>
      </c>
      <c r="H19" s="146">
        <f t="shared" si="2"/>
        <v>0.94270833333333337</v>
      </c>
      <c r="I19" s="201">
        <f t="shared" si="3"/>
        <v>5.7291666666666664E-2</v>
      </c>
      <c r="J19" s="51">
        <v>499</v>
      </c>
      <c r="K19" s="79">
        <f t="shared" si="4"/>
        <v>23</v>
      </c>
      <c r="L19" s="213">
        <f t="shared" si="5"/>
        <v>0.95593869731800762</v>
      </c>
      <c r="M19" s="26">
        <f t="shared" si="6"/>
        <v>4.4061302681992334E-2</v>
      </c>
      <c r="N19" s="51">
        <f t="shared" si="7"/>
        <v>44</v>
      </c>
      <c r="O19" s="213">
        <f t="shared" si="8"/>
        <v>8.8176352705410826E-2</v>
      </c>
      <c r="P19" s="52">
        <f t="shared" si="9"/>
        <v>10</v>
      </c>
      <c r="Q19" s="26">
        <f t="shared" si="10"/>
        <v>0.43478260869565216</v>
      </c>
    </row>
    <row r="20" spans="1:17" x14ac:dyDescent="0.25">
      <c r="A20" s="6" t="s">
        <v>70</v>
      </c>
      <c r="B20" s="91">
        <v>470</v>
      </c>
      <c r="C20" s="13">
        <v>490</v>
      </c>
      <c r="D20" s="14">
        <f t="shared" si="0"/>
        <v>-20</v>
      </c>
      <c r="E20" s="24">
        <f t="shared" si="1"/>
        <v>-4.0816326530612242E-2</v>
      </c>
      <c r="F20" s="47">
        <v>435</v>
      </c>
      <c r="G20" s="161">
        <v>35</v>
      </c>
      <c r="H20" s="147">
        <f t="shared" si="2"/>
        <v>0.92553191489361697</v>
      </c>
      <c r="I20" s="202">
        <f t="shared" si="3"/>
        <v>7.4468085106382975E-2</v>
      </c>
      <c r="J20" s="47">
        <f>J21+J22</f>
        <v>459</v>
      </c>
      <c r="K20" s="78">
        <f t="shared" si="4"/>
        <v>31</v>
      </c>
      <c r="L20" s="214">
        <f t="shared" si="5"/>
        <v>0.93673469387755104</v>
      </c>
      <c r="M20" s="24">
        <f t="shared" si="6"/>
        <v>6.3265306122448975E-2</v>
      </c>
      <c r="N20" s="47">
        <f t="shared" si="7"/>
        <v>-24</v>
      </c>
      <c r="O20" s="214">
        <f t="shared" si="8"/>
        <v>-5.2287581699346407E-2</v>
      </c>
      <c r="P20" s="48">
        <f t="shared" si="9"/>
        <v>4</v>
      </c>
      <c r="Q20" s="24">
        <f t="shared" si="10"/>
        <v>0.12903225806451613</v>
      </c>
    </row>
    <row r="21" spans="1:17" x14ac:dyDescent="0.25">
      <c r="A21" s="29" t="s">
        <v>71</v>
      </c>
      <c r="B21" s="92">
        <v>123</v>
      </c>
      <c r="C21" s="15">
        <v>134</v>
      </c>
      <c r="D21" s="16">
        <f t="shared" si="0"/>
        <v>-11</v>
      </c>
      <c r="E21" s="25">
        <f t="shared" si="1"/>
        <v>-8.2089552238805971E-2</v>
      </c>
      <c r="F21" s="49">
        <v>108</v>
      </c>
      <c r="G21" s="159">
        <v>15</v>
      </c>
      <c r="H21" s="145">
        <f t="shared" si="2"/>
        <v>0.87804878048780488</v>
      </c>
      <c r="I21" s="200">
        <f t="shared" si="3"/>
        <v>0.12195121951219512</v>
      </c>
      <c r="J21" s="49">
        <v>119</v>
      </c>
      <c r="K21" s="61">
        <f t="shared" si="4"/>
        <v>15</v>
      </c>
      <c r="L21" s="212">
        <f t="shared" si="5"/>
        <v>0.88805970149253732</v>
      </c>
      <c r="M21" s="76">
        <f t="shared" si="6"/>
        <v>0.11194029850746269</v>
      </c>
      <c r="N21" s="49">
        <f t="shared" si="7"/>
        <v>-11</v>
      </c>
      <c r="O21" s="212">
        <f t="shared" si="8"/>
        <v>-9.2436974789915971E-2</v>
      </c>
      <c r="P21" s="50">
        <f t="shared" si="9"/>
        <v>0</v>
      </c>
      <c r="Q21" s="76">
        <f t="shared" si="10"/>
        <v>0</v>
      </c>
    </row>
    <row r="22" spans="1:17" x14ac:dyDescent="0.25">
      <c r="A22" s="30" t="s">
        <v>72</v>
      </c>
      <c r="B22" s="89">
        <f>B20-B21</f>
        <v>347</v>
      </c>
      <c r="C22" s="17">
        <f>C20-C21</f>
        <v>356</v>
      </c>
      <c r="D22" s="18">
        <f t="shared" si="0"/>
        <v>-9</v>
      </c>
      <c r="E22" s="26">
        <f t="shared" si="1"/>
        <v>-2.5280898876404494E-2</v>
      </c>
      <c r="F22" s="51">
        <f>F20-F21</f>
        <v>327</v>
      </c>
      <c r="G22" s="160">
        <f>G20-G21</f>
        <v>20</v>
      </c>
      <c r="H22" s="146">
        <f t="shared" si="2"/>
        <v>0.94236311239193082</v>
      </c>
      <c r="I22" s="201">
        <f t="shared" si="3"/>
        <v>5.7636887608069162E-2</v>
      </c>
      <c r="J22" s="51">
        <v>340</v>
      </c>
      <c r="K22" s="79">
        <f t="shared" si="4"/>
        <v>16</v>
      </c>
      <c r="L22" s="213">
        <f t="shared" si="5"/>
        <v>0.9550561797752809</v>
      </c>
      <c r="M22" s="26">
        <f t="shared" si="6"/>
        <v>4.49438202247191E-2</v>
      </c>
      <c r="N22" s="51">
        <f t="shared" si="7"/>
        <v>-13</v>
      </c>
      <c r="O22" s="213">
        <f t="shared" si="8"/>
        <v>-3.8235294117647062E-2</v>
      </c>
      <c r="P22" s="52">
        <f t="shared" si="9"/>
        <v>4</v>
      </c>
      <c r="Q22" s="26">
        <f t="shared" si="10"/>
        <v>0.25</v>
      </c>
    </row>
    <row r="23" spans="1:17" x14ac:dyDescent="0.25">
      <c r="A23" s="7" t="s">
        <v>73</v>
      </c>
      <c r="B23" s="94">
        <v>280</v>
      </c>
      <c r="C23" s="19">
        <v>224</v>
      </c>
      <c r="D23" s="20">
        <f t="shared" si="0"/>
        <v>56</v>
      </c>
      <c r="E23" s="27">
        <f t="shared" si="1"/>
        <v>0.25</v>
      </c>
      <c r="F23" s="55">
        <v>272</v>
      </c>
      <c r="G23" s="162">
        <v>8</v>
      </c>
      <c r="H23" s="148">
        <f t="shared" si="2"/>
        <v>0.97142857142857142</v>
      </c>
      <c r="I23" s="203">
        <f t="shared" si="3"/>
        <v>2.8571428571428571E-2</v>
      </c>
      <c r="J23" s="55">
        <v>210</v>
      </c>
      <c r="K23" s="206">
        <f t="shared" si="4"/>
        <v>14</v>
      </c>
      <c r="L23" s="215">
        <f t="shared" si="5"/>
        <v>0.9375</v>
      </c>
      <c r="M23" s="27">
        <f t="shared" si="6"/>
        <v>6.25E-2</v>
      </c>
      <c r="N23" s="55">
        <f t="shared" si="7"/>
        <v>62</v>
      </c>
      <c r="O23" s="215">
        <f t="shared" si="8"/>
        <v>0.29523809523809524</v>
      </c>
      <c r="P23" s="56">
        <f t="shared" si="9"/>
        <v>-6</v>
      </c>
      <c r="Q23" s="27">
        <f t="shared" si="10"/>
        <v>-0.42857142857142855</v>
      </c>
    </row>
    <row r="24" spans="1:17" x14ac:dyDescent="0.25">
      <c r="A24" s="6" t="s">
        <v>74</v>
      </c>
      <c r="B24" s="91">
        <v>2470</v>
      </c>
      <c r="C24" s="13">
        <v>2362</v>
      </c>
      <c r="D24" s="14">
        <f t="shared" si="0"/>
        <v>108</v>
      </c>
      <c r="E24" s="24">
        <f t="shared" si="1"/>
        <v>4.5723962743437763E-2</v>
      </c>
      <c r="F24" s="47">
        <v>2304</v>
      </c>
      <c r="G24" s="161">
        <v>166</v>
      </c>
      <c r="H24" s="147">
        <f t="shared" si="2"/>
        <v>0.93279352226720647</v>
      </c>
      <c r="I24" s="202">
        <f t="shared" si="3"/>
        <v>6.7206477732793521E-2</v>
      </c>
      <c r="J24" s="47">
        <f>J25+J26+J27</f>
        <v>2182</v>
      </c>
      <c r="K24" s="78">
        <f t="shared" si="4"/>
        <v>180</v>
      </c>
      <c r="L24" s="214">
        <f t="shared" si="5"/>
        <v>0.92379339542760375</v>
      </c>
      <c r="M24" s="24">
        <f t="shared" si="6"/>
        <v>7.620660457239628E-2</v>
      </c>
      <c r="N24" s="47">
        <f t="shared" si="7"/>
        <v>122</v>
      </c>
      <c r="O24" s="214">
        <f t="shared" si="8"/>
        <v>5.5912007332722273E-2</v>
      </c>
      <c r="P24" s="48">
        <f t="shared" si="9"/>
        <v>-14</v>
      </c>
      <c r="Q24" s="24">
        <f t="shared" si="10"/>
        <v>-7.7777777777777779E-2</v>
      </c>
    </row>
    <row r="25" spans="1:17" x14ac:dyDescent="0.25">
      <c r="A25" s="29" t="s">
        <v>75</v>
      </c>
      <c r="B25" s="92">
        <v>50</v>
      </c>
      <c r="C25" s="15">
        <v>58</v>
      </c>
      <c r="D25" s="16">
        <f t="shared" si="0"/>
        <v>-8</v>
      </c>
      <c r="E25" s="25">
        <f t="shared" si="1"/>
        <v>-0.13793103448275862</v>
      </c>
      <c r="F25" s="49">
        <v>33</v>
      </c>
      <c r="G25" s="159">
        <v>17</v>
      </c>
      <c r="H25" s="145">
        <f t="shared" si="2"/>
        <v>0.66</v>
      </c>
      <c r="I25" s="200">
        <f t="shared" si="3"/>
        <v>0.34</v>
      </c>
      <c r="J25" s="49">
        <v>46</v>
      </c>
      <c r="K25" s="61">
        <f t="shared" si="4"/>
        <v>12</v>
      </c>
      <c r="L25" s="212">
        <f t="shared" si="5"/>
        <v>0.7931034482758621</v>
      </c>
      <c r="M25" s="76">
        <f t="shared" si="6"/>
        <v>0.20689655172413793</v>
      </c>
      <c r="N25" s="49">
        <f t="shared" si="7"/>
        <v>-13</v>
      </c>
      <c r="O25" s="212">
        <f t="shared" si="8"/>
        <v>-0.28260869565217389</v>
      </c>
      <c r="P25" s="50">
        <f t="shared" si="9"/>
        <v>5</v>
      </c>
      <c r="Q25" s="76">
        <f t="shared" si="10"/>
        <v>0.41666666666666669</v>
      </c>
    </row>
    <row r="26" spans="1:17" x14ac:dyDescent="0.25">
      <c r="A26" s="29" t="s">
        <v>76</v>
      </c>
      <c r="B26" s="92">
        <v>1926</v>
      </c>
      <c r="C26" s="15">
        <v>1805</v>
      </c>
      <c r="D26" s="16">
        <f t="shared" si="0"/>
        <v>121</v>
      </c>
      <c r="E26" s="25">
        <f t="shared" si="1"/>
        <v>6.7036011080332414E-2</v>
      </c>
      <c r="F26" s="49">
        <v>1806</v>
      </c>
      <c r="G26" s="159">
        <v>120</v>
      </c>
      <c r="H26" s="145">
        <f t="shared" si="2"/>
        <v>0.93769470404984423</v>
      </c>
      <c r="I26" s="200">
        <f t="shared" si="3"/>
        <v>6.2305295950155763E-2</v>
      </c>
      <c r="J26" s="49">
        <v>1672</v>
      </c>
      <c r="K26" s="61">
        <f t="shared" si="4"/>
        <v>133</v>
      </c>
      <c r="L26" s="212">
        <f t="shared" si="5"/>
        <v>0.9263157894736842</v>
      </c>
      <c r="M26" s="76">
        <f t="shared" si="6"/>
        <v>7.3684210526315783E-2</v>
      </c>
      <c r="N26" s="49">
        <f t="shared" si="7"/>
        <v>134</v>
      </c>
      <c r="O26" s="212">
        <f t="shared" si="8"/>
        <v>8.0143540669856461E-2</v>
      </c>
      <c r="P26" s="50">
        <f t="shared" si="9"/>
        <v>-13</v>
      </c>
      <c r="Q26" s="76">
        <f t="shared" si="10"/>
        <v>-9.7744360902255634E-2</v>
      </c>
    </row>
    <row r="27" spans="1:17" x14ac:dyDescent="0.25">
      <c r="A27" s="30" t="s">
        <v>77</v>
      </c>
      <c r="B27" s="89">
        <f>B24-(B25+B26)</f>
        <v>494</v>
      </c>
      <c r="C27" s="17">
        <f>C24-(C25+C26)</f>
        <v>499</v>
      </c>
      <c r="D27" s="18">
        <f t="shared" si="0"/>
        <v>-5</v>
      </c>
      <c r="E27" s="26">
        <f t="shared" si="1"/>
        <v>-1.002004008016032E-2</v>
      </c>
      <c r="F27" s="51">
        <f>F24-(F25+F26)</f>
        <v>465</v>
      </c>
      <c r="G27" s="160">
        <f>G24-(G25+G26)</f>
        <v>29</v>
      </c>
      <c r="H27" s="146">
        <f t="shared" si="2"/>
        <v>0.9412955465587044</v>
      </c>
      <c r="I27" s="201">
        <f t="shared" si="3"/>
        <v>5.8704453441295545E-2</v>
      </c>
      <c r="J27" s="51">
        <v>464</v>
      </c>
      <c r="K27" s="79">
        <f t="shared" si="4"/>
        <v>35</v>
      </c>
      <c r="L27" s="213">
        <f t="shared" si="5"/>
        <v>0.9298597194388778</v>
      </c>
      <c r="M27" s="26">
        <f t="shared" si="6"/>
        <v>7.0140280561122245E-2</v>
      </c>
      <c r="N27" s="51">
        <f t="shared" si="7"/>
        <v>1</v>
      </c>
      <c r="O27" s="213">
        <f t="shared" si="8"/>
        <v>2.1551724137931034E-3</v>
      </c>
      <c r="P27" s="52">
        <f t="shared" si="9"/>
        <v>-6</v>
      </c>
      <c r="Q27" s="26">
        <f t="shared" si="10"/>
        <v>-0.17142857142857143</v>
      </c>
    </row>
    <row r="28" spans="1:17" x14ac:dyDescent="0.25">
      <c r="A28" s="6" t="s">
        <v>78</v>
      </c>
      <c r="B28" s="91">
        <v>1072</v>
      </c>
      <c r="C28" s="13">
        <v>1038</v>
      </c>
      <c r="D28" s="14">
        <f t="shared" si="0"/>
        <v>34</v>
      </c>
      <c r="E28" s="24">
        <f t="shared" si="1"/>
        <v>3.2755298651252408E-2</v>
      </c>
      <c r="F28" s="47">
        <v>1012</v>
      </c>
      <c r="G28" s="161">
        <v>60</v>
      </c>
      <c r="H28" s="147">
        <f t="shared" si="2"/>
        <v>0.94402985074626866</v>
      </c>
      <c r="I28" s="202">
        <f t="shared" si="3"/>
        <v>5.5970149253731345E-2</v>
      </c>
      <c r="J28" s="47">
        <f>J29+J30</f>
        <v>971</v>
      </c>
      <c r="K28" s="78">
        <f t="shared" si="4"/>
        <v>67</v>
      </c>
      <c r="L28" s="214">
        <f t="shared" si="5"/>
        <v>0.93545279383429669</v>
      </c>
      <c r="M28" s="24">
        <f t="shared" si="6"/>
        <v>6.454720616570328E-2</v>
      </c>
      <c r="N28" s="47">
        <f t="shared" si="7"/>
        <v>41</v>
      </c>
      <c r="O28" s="214">
        <f t="shared" si="8"/>
        <v>4.2224510813594233E-2</v>
      </c>
      <c r="P28" s="48">
        <f t="shared" si="9"/>
        <v>-7</v>
      </c>
      <c r="Q28" s="24">
        <f t="shared" si="10"/>
        <v>-0.1044776119402985</v>
      </c>
    </row>
    <row r="29" spans="1:17" x14ac:dyDescent="0.25">
      <c r="A29" s="29" t="s">
        <v>79</v>
      </c>
      <c r="B29" s="92">
        <v>606</v>
      </c>
      <c r="C29" s="119">
        <v>597</v>
      </c>
      <c r="D29" s="16">
        <f t="shared" si="0"/>
        <v>9</v>
      </c>
      <c r="E29" s="25">
        <f t="shared" si="1"/>
        <v>1.507537688442211E-2</v>
      </c>
      <c r="F29" s="49">
        <v>569</v>
      </c>
      <c r="G29" s="159">
        <v>37</v>
      </c>
      <c r="H29" s="145">
        <f t="shared" si="2"/>
        <v>0.93894389438943893</v>
      </c>
      <c r="I29" s="200">
        <f t="shared" si="3"/>
        <v>6.1056105610561059E-2</v>
      </c>
      <c r="J29" s="49">
        <v>551</v>
      </c>
      <c r="K29" s="61">
        <f t="shared" si="4"/>
        <v>46</v>
      </c>
      <c r="L29" s="212">
        <f t="shared" si="5"/>
        <v>0.92294807370184251</v>
      </c>
      <c r="M29" s="76">
        <f t="shared" si="6"/>
        <v>7.705192629815745E-2</v>
      </c>
      <c r="N29" s="49">
        <f t="shared" si="7"/>
        <v>18</v>
      </c>
      <c r="O29" s="212">
        <f t="shared" si="8"/>
        <v>3.2667876588021776E-2</v>
      </c>
      <c r="P29" s="50">
        <f t="shared" si="9"/>
        <v>-9</v>
      </c>
      <c r="Q29" s="76">
        <f t="shared" si="10"/>
        <v>-0.19565217391304349</v>
      </c>
    </row>
    <row r="30" spans="1:17" x14ac:dyDescent="0.25">
      <c r="A30" s="30" t="s">
        <v>80</v>
      </c>
      <c r="B30" s="89">
        <f>B28-B29</f>
        <v>466</v>
      </c>
      <c r="C30" s="17">
        <f>C28-C29</f>
        <v>441</v>
      </c>
      <c r="D30" s="18">
        <f t="shared" si="0"/>
        <v>25</v>
      </c>
      <c r="E30" s="26">
        <f t="shared" si="1"/>
        <v>5.6689342403628121E-2</v>
      </c>
      <c r="F30" s="51">
        <f>F28-F29</f>
        <v>443</v>
      </c>
      <c r="G30" s="160">
        <f>G28-G29</f>
        <v>23</v>
      </c>
      <c r="H30" s="146">
        <f t="shared" si="2"/>
        <v>0.95064377682403434</v>
      </c>
      <c r="I30" s="201">
        <f t="shared" si="3"/>
        <v>4.9356223175965663E-2</v>
      </c>
      <c r="J30" s="51">
        <v>420</v>
      </c>
      <c r="K30" s="79">
        <f t="shared" si="4"/>
        <v>21</v>
      </c>
      <c r="L30" s="213">
        <f t="shared" si="5"/>
        <v>0.95238095238095233</v>
      </c>
      <c r="M30" s="26">
        <f t="shared" si="6"/>
        <v>4.7619047619047616E-2</v>
      </c>
      <c r="N30" s="51">
        <f t="shared" si="7"/>
        <v>23</v>
      </c>
      <c r="O30" s="213">
        <f t="shared" si="8"/>
        <v>5.4761904761904762E-2</v>
      </c>
      <c r="P30" s="52">
        <f t="shared" si="9"/>
        <v>2</v>
      </c>
      <c r="Q30" s="26">
        <f t="shared" si="10"/>
        <v>9.5238095238095233E-2</v>
      </c>
    </row>
    <row r="31" spans="1:17" x14ac:dyDescent="0.25">
      <c r="A31" s="6" t="s">
        <v>81</v>
      </c>
      <c r="B31" s="91">
        <v>317</v>
      </c>
      <c r="C31" s="13">
        <v>314</v>
      </c>
      <c r="D31" s="14">
        <f t="shared" si="0"/>
        <v>3</v>
      </c>
      <c r="E31" s="24">
        <f t="shared" si="1"/>
        <v>9.5541401273885346E-3</v>
      </c>
      <c r="F31" s="47">
        <v>307</v>
      </c>
      <c r="G31" s="161">
        <v>10</v>
      </c>
      <c r="H31" s="147">
        <f t="shared" si="2"/>
        <v>0.96845425867507884</v>
      </c>
      <c r="I31" s="202">
        <f t="shared" si="3"/>
        <v>3.1545741324921134E-2</v>
      </c>
      <c r="J31" s="47">
        <v>290</v>
      </c>
      <c r="K31" s="78">
        <f t="shared" si="4"/>
        <v>24</v>
      </c>
      <c r="L31" s="214">
        <f t="shared" si="5"/>
        <v>0.92356687898089174</v>
      </c>
      <c r="M31" s="24">
        <f t="shared" si="6"/>
        <v>7.6433121019108277E-2</v>
      </c>
      <c r="N31" s="47">
        <f t="shared" si="7"/>
        <v>17</v>
      </c>
      <c r="O31" s="214">
        <f t="shared" si="8"/>
        <v>5.8620689655172413E-2</v>
      </c>
      <c r="P31" s="48">
        <f t="shared" si="9"/>
        <v>-14</v>
      </c>
      <c r="Q31" s="24">
        <f t="shared" si="10"/>
        <v>-0.58333333333333337</v>
      </c>
    </row>
    <row r="32" spans="1:17" x14ac:dyDescent="0.25">
      <c r="A32" s="6" t="s">
        <v>83</v>
      </c>
      <c r="B32" s="91">
        <v>1595</v>
      </c>
      <c r="C32" s="13">
        <v>1560</v>
      </c>
      <c r="D32" s="14">
        <f t="shared" si="0"/>
        <v>35</v>
      </c>
      <c r="E32" s="24">
        <f t="shared" si="1"/>
        <v>2.2435897435897436E-2</v>
      </c>
      <c r="F32" s="47">
        <v>1468</v>
      </c>
      <c r="G32" s="161">
        <v>127</v>
      </c>
      <c r="H32" s="147">
        <f t="shared" si="2"/>
        <v>0.9203761755485893</v>
      </c>
      <c r="I32" s="202">
        <f t="shared" si="3"/>
        <v>7.9623824451410655E-2</v>
      </c>
      <c r="J32" s="47">
        <f>J33+J34+J35</f>
        <v>1428</v>
      </c>
      <c r="K32" s="78">
        <f t="shared" si="4"/>
        <v>132</v>
      </c>
      <c r="L32" s="214">
        <f t="shared" si="5"/>
        <v>0.91538461538461535</v>
      </c>
      <c r="M32" s="24">
        <f t="shared" si="6"/>
        <v>8.461538461538462E-2</v>
      </c>
      <c r="N32" s="47">
        <f t="shared" si="7"/>
        <v>40</v>
      </c>
      <c r="O32" s="214">
        <f t="shared" si="8"/>
        <v>2.8011204481792718E-2</v>
      </c>
      <c r="P32" s="48">
        <f t="shared" si="9"/>
        <v>-5</v>
      </c>
      <c r="Q32" s="24">
        <f t="shared" si="10"/>
        <v>-3.787878787878788E-2</v>
      </c>
    </row>
    <row r="33" spans="1:17" x14ac:dyDescent="0.25">
      <c r="A33" s="29" t="s">
        <v>82</v>
      </c>
      <c r="B33" s="92">
        <v>883</v>
      </c>
      <c r="C33" s="15">
        <v>836</v>
      </c>
      <c r="D33" s="16">
        <f t="shared" si="0"/>
        <v>47</v>
      </c>
      <c r="E33" s="25">
        <f t="shared" si="1"/>
        <v>5.6220095693779906E-2</v>
      </c>
      <c r="F33" s="49">
        <v>802</v>
      </c>
      <c r="G33" s="159">
        <v>81</v>
      </c>
      <c r="H33" s="145">
        <f t="shared" si="2"/>
        <v>0.9082672706681767</v>
      </c>
      <c r="I33" s="200">
        <f t="shared" si="3"/>
        <v>9.1732729331823332E-2</v>
      </c>
      <c r="J33" s="49">
        <v>758</v>
      </c>
      <c r="K33" s="61">
        <f t="shared" si="4"/>
        <v>78</v>
      </c>
      <c r="L33" s="212">
        <f t="shared" si="5"/>
        <v>0.90669856459330145</v>
      </c>
      <c r="M33" s="76">
        <f t="shared" si="6"/>
        <v>9.3301435406698566E-2</v>
      </c>
      <c r="N33" s="49">
        <f t="shared" si="7"/>
        <v>44</v>
      </c>
      <c r="O33" s="212">
        <f t="shared" si="8"/>
        <v>5.8047493403693931E-2</v>
      </c>
      <c r="P33" s="50">
        <f t="shared" si="9"/>
        <v>3</v>
      </c>
      <c r="Q33" s="76">
        <f t="shared" si="10"/>
        <v>3.8461538461538464E-2</v>
      </c>
    </row>
    <row r="34" spans="1:17" x14ac:dyDescent="0.25">
      <c r="A34" s="29" t="s">
        <v>79</v>
      </c>
      <c r="B34" s="92">
        <v>309</v>
      </c>
      <c r="C34" s="119">
        <v>304</v>
      </c>
      <c r="D34" s="16">
        <f t="shared" si="0"/>
        <v>5</v>
      </c>
      <c r="E34" s="25">
        <f t="shared" si="1"/>
        <v>1.6447368421052631E-2</v>
      </c>
      <c r="F34" s="49">
        <v>280</v>
      </c>
      <c r="G34" s="159">
        <v>29</v>
      </c>
      <c r="H34" s="145">
        <f t="shared" si="2"/>
        <v>0.90614886731391586</v>
      </c>
      <c r="I34" s="200">
        <f t="shared" si="3"/>
        <v>9.3851132686084138E-2</v>
      </c>
      <c r="J34" s="49">
        <v>274</v>
      </c>
      <c r="K34" s="61">
        <f t="shared" si="4"/>
        <v>30</v>
      </c>
      <c r="L34" s="212">
        <f t="shared" si="5"/>
        <v>0.90131578947368418</v>
      </c>
      <c r="M34" s="76">
        <f t="shared" si="6"/>
        <v>9.8684210526315791E-2</v>
      </c>
      <c r="N34" s="49">
        <f t="shared" si="7"/>
        <v>6</v>
      </c>
      <c r="O34" s="212">
        <f t="shared" si="8"/>
        <v>2.1897810218978103E-2</v>
      </c>
      <c r="P34" s="50">
        <f t="shared" si="9"/>
        <v>-1</v>
      </c>
      <c r="Q34" s="76">
        <f t="shared" si="10"/>
        <v>-3.3333333333333333E-2</v>
      </c>
    </row>
    <row r="35" spans="1:17" x14ac:dyDescent="0.25">
      <c r="A35" s="30" t="s">
        <v>84</v>
      </c>
      <c r="B35" s="89">
        <f>B32-(B33+B34)</f>
        <v>403</v>
      </c>
      <c r="C35" s="17">
        <f>C32-(C33+C34)</f>
        <v>420</v>
      </c>
      <c r="D35" s="18">
        <f t="shared" si="0"/>
        <v>-17</v>
      </c>
      <c r="E35" s="26">
        <f t="shared" si="1"/>
        <v>-4.0476190476190478E-2</v>
      </c>
      <c r="F35" s="51">
        <f>F32-(F33+F34)</f>
        <v>386</v>
      </c>
      <c r="G35" s="160">
        <f>G32-(G33+G34)</f>
        <v>17</v>
      </c>
      <c r="H35" s="146">
        <f t="shared" si="2"/>
        <v>0.95781637717121593</v>
      </c>
      <c r="I35" s="201">
        <f t="shared" si="3"/>
        <v>4.2183622828784122E-2</v>
      </c>
      <c r="J35" s="51">
        <v>396</v>
      </c>
      <c r="K35" s="79">
        <f t="shared" si="4"/>
        <v>24</v>
      </c>
      <c r="L35" s="213">
        <f t="shared" si="5"/>
        <v>0.94285714285714284</v>
      </c>
      <c r="M35" s="26">
        <f t="shared" si="6"/>
        <v>5.7142857142857141E-2</v>
      </c>
      <c r="N35" s="51">
        <f t="shared" si="7"/>
        <v>-10</v>
      </c>
      <c r="O35" s="213">
        <f t="shared" si="8"/>
        <v>-2.5252525252525252E-2</v>
      </c>
      <c r="P35" s="52">
        <f t="shared" si="9"/>
        <v>-7</v>
      </c>
      <c r="Q35" s="26">
        <f t="shared" si="10"/>
        <v>-0.29166666666666669</v>
      </c>
    </row>
    <row r="36" spans="1:17" x14ac:dyDescent="0.25">
      <c r="A36" s="37" t="s">
        <v>91</v>
      </c>
      <c r="B36" s="83">
        <v>1169</v>
      </c>
      <c r="C36" s="13">
        <v>1163</v>
      </c>
      <c r="D36" s="14">
        <f t="shared" si="0"/>
        <v>6</v>
      </c>
      <c r="E36" s="24">
        <f t="shared" si="1"/>
        <v>5.1590713671539126E-3</v>
      </c>
      <c r="F36" s="47">
        <v>1076</v>
      </c>
      <c r="G36" s="161">
        <v>93</v>
      </c>
      <c r="H36" s="147">
        <f t="shared" si="2"/>
        <v>0.92044482463644139</v>
      </c>
      <c r="I36" s="202">
        <f t="shared" si="3"/>
        <v>7.9555175363558592E-2</v>
      </c>
      <c r="J36" s="47">
        <f>J37+J38</f>
        <v>1097</v>
      </c>
      <c r="K36" s="78">
        <f t="shared" si="4"/>
        <v>66</v>
      </c>
      <c r="L36" s="214">
        <f t="shared" si="5"/>
        <v>0.94325021496130701</v>
      </c>
      <c r="M36" s="24">
        <f t="shared" si="6"/>
        <v>5.6749785038693032E-2</v>
      </c>
      <c r="N36" s="47">
        <f t="shared" si="7"/>
        <v>-21</v>
      </c>
      <c r="O36" s="214">
        <f t="shared" si="8"/>
        <v>-1.9143117593436645E-2</v>
      </c>
      <c r="P36" s="48">
        <f t="shared" si="9"/>
        <v>27</v>
      </c>
      <c r="Q36" s="24">
        <f t="shared" si="10"/>
        <v>0.40909090909090912</v>
      </c>
    </row>
    <row r="37" spans="1:17" x14ac:dyDescent="0.25">
      <c r="A37" s="29" t="s">
        <v>92</v>
      </c>
      <c r="B37" s="92">
        <v>212</v>
      </c>
      <c r="C37" s="15">
        <v>221</v>
      </c>
      <c r="D37" s="16">
        <f t="shared" si="0"/>
        <v>-9</v>
      </c>
      <c r="E37" s="25">
        <f t="shared" si="1"/>
        <v>-4.072398190045249E-2</v>
      </c>
      <c r="F37" s="49">
        <v>186</v>
      </c>
      <c r="G37" s="159">
        <v>26</v>
      </c>
      <c r="H37" s="145">
        <f t="shared" si="2"/>
        <v>0.87735849056603776</v>
      </c>
      <c r="I37" s="200">
        <f t="shared" si="3"/>
        <v>0.12264150943396226</v>
      </c>
      <c r="J37" s="49">
        <v>198</v>
      </c>
      <c r="K37" s="61">
        <f t="shared" si="4"/>
        <v>23</v>
      </c>
      <c r="L37" s="212">
        <f t="shared" si="5"/>
        <v>0.89592760180995479</v>
      </c>
      <c r="M37" s="76">
        <f t="shared" si="6"/>
        <v>0.10407239819004525</v>
      </c>
      <c r="N37" s="49">
        <f t="shared" si="7"/>
        <v>-12</v>
      </c>
      <c r="O37" s="212">
        <f t="shared" si="8"/>
        <v>-6.0606060606060608E-2</v>
      </c>
      <c r="P37" s="50">
        <f t="shared" si="9"/>
        <v>3</v>
      </c>
      <c r="Q37" s="76">
        <f t="shared" si="10"/>
        <v>0.13043478260869565</v>
      </c>
    </row>
    <row r="38" spans="1:17" x14ac:dyDescent="0.25">
      <c r="A38" s="30" t="s">
        <v>93</v>
      </c>
      <c r="B38" s="89">
        <f>B36-B37</f>
        <v>957</v>
      </c>
      <c r="C38" s="17">
        <f>C36-C37</f>
        <v>942</v>
      </c>
      <c r="D38" s="18">
        <f t="shared" si="0"/>
        <v>15</v>
      </c>
      <c r="E38" s="26">
        <f t="shared" si="1"/>
        <v>1.5923566878980892E-2</v>
      </c>
      <c r="F38" s="51">
        <f>F36-F37</f>
        <v>890</v>
      </c>
      <c r="G38" s="160">
        <f>G36-G37</f>
        <v>67</v>
      </c>
      <c r="H38" s="146">
        <f t="shared" si="2"/>
        <v>0.92998955067920586</v>
      </c>
      <c r="I38" s="201">
        <f t="shared" si="3"/>
        <v>7.0010449320794144E-2</v>
      </c>
      <c r="J38" s="51">
        <v>899</v>
      </c>
      <c r="K38" s="79">
        <f t="shared" si="4"/>
        <v>43</v>
      </c>
      <c r="L38" s="213">
        <f t="shared" si="5"/>
        <v>0.95435244161358812</v>
      </c>
      <c r="M38" s="26">
        <f t="shared" si="6"/>
        <v>4.5647558386411886E-2</v>
      </c>
      <c r="N38" s="51">
        <f t="shared" si="7"/>
        <v>-9</v>
      </c>
      <c r="O38" s="213">
        <f t="shared" si="8"/>
        <v>-1.0011123470522803E-2</v>
      </c>
      <c r="P38" s="52">
        <f t="shared" si="9"/>
        <v>24</v>
      </c>
      <c r="Q38" s="26">
        <f t="shared" si="10"/>
        <v>0.55813953488372092</v>
      </c>
    </row>
    <row r="39" spans="1:17" x14ac:dyDescent="0.25">
      <c r="A39" s="6" t="s">
        <v>85</v>
      </c>
      <c r="B39" s="60">
        <v>3650</v>
      </c>
      <c r="C39" s="47">
        <v>2972</v>
      </c>
      <c r="D39" s="48">
        <f t="shared" si="0"/>
        <v>678</v>
      </c>
      <c r="E39" s="24">
        <f t="shared" si="1"/>
        <v>0.22812920592193808</v>
      </c>
      <c r="F39" s="47">
        <v>3456</v>
      </c>
      <c r="G39" s="142">
        <v>194</v>
      </c>
      <c r="H39" s="175">
        <f t="shared" si="2"/>
        <v>0.94684931506849312</v>
      </c>
      <c r="I39" s="107">
        <f t="shared" si="3"/>
        <v>5.3150684931506847E-2</v>
      </c>
      <c r="J39" s="47">
        <f>J40+J41</f>
        <v>2786</v>
      </c>
      <c r="K39" s="78">
        <f t="shared" si="4"/>
        <v>186</v>
      </c>
      <c r="L39" s="214">
        <f t="shared" si="5"/>
        <v>0.93741588156123823</v>
      </c>
      <c r="M39" s="24">
        <f t="shared" si="6"/>
        <v>6.2584118438761771E-2</v>
      </c>
      <c r="N39" s="47">
        <f t="shared" si="7"/>
        <v>670</v>
      </c>
      <c r="O39" s="214">
        <f t="shared" si="8"/>
        <v>0.24048815506101939</v>
      </c>
      <c r="P39" s="48">
        <f t="shared" si="9"/>
        <v>8</v>
      </c>
      <c r="Q39" s="24">
        <f t="shared" si="10"/>
        <v>4.3010752688172046E-2</v>
      </c>
    </row>
    <row r="40" spans="1:17" x14ac:dyDescent="0.25">
      <c r="A40" s="189" t="s">
        <v>180</v>
      </c>
      <c r="B40" s="104">
        <v>1</v>
      </c>
      <c r="C40" s="173">
        <v>0</v>
      </c>
      <c r="D40" s="190">
        <f t="shared" si="0"/>
        <v>1</v>
      </c>
      <c r="E40" s="191" t="s">
        <v>182</v>
      </c>
      <c r="F40" s="53">
        <v>1</v>
      </c>
      <c r="G40" s="158">
        <v>0</v>
      </c>
      <c r="H40" s="145">
        <f t="shared" si="2"/>
        <v>1</v>
      </c>
      <c r="I40" s="199">
        <f t="shared" si="3"/>
        <v>0</v>
      </c>
      <c r="J40" s="53">
        <v>1</v>
      </c>
      <c r="K40" s="219">
        <f t="shared" si="4"/>
        <v>-1</v>
      </c>
      <c r="L40" s="276" t="s">
        <v>202</v>
      </c>
      <c r="M40" s="277" t="s">
        <v>202</v>
      </c>
      <c r="N40" s="173">
        <f t="shared" si="7"/>
        <v>0</v>
      </c>
      <c r="O40" s="221">
        <f t="shared" si="8"/>
        <v>0</v>
      </c>
      <c r="P40" s="190">
        <f t="shared" si="9"/>
        <v>1</v>
      </c>
      <c r="Q40" s="222">
        <f t="shared" si="10"/>
        <v>-1</v>
      </c>
    </row>
    <row r="41" spans="1:17" x14ac:dyDescent="0.25">
      <c r="A41" s="8" t="s">
        <v>181</v>
      </c>
      <c r="B41" s="130">
        <f>B39-B40</f>
        <v>3649</v>
      </c>
      <c r="C41" s="51">
        <f>C39-C40</f>
        <v>2972</v>
      </c>
      <c r="D41" s="52">
        <f>D39-D40</f>
        <v>677</v>
      </c>
      <c r="E41" s="129">
        <f t="shared" si="1"/>
        <v>0.22779273216689097</v>
      </c>
      <c r="F41" s="165">
        <f>F39-F40</f>
        <v>3455</v>
      </c>
      <c r="G41" s="163">
        <f>G39-G40</f>
        <v>194</v>
      </c>
      <c r="H41" s="166">
        <f t="shared" si="2"/>
        <v>0.9468347492463689</v>
      </c>
      <c r="I41" s="217">
        <f t="shared" si="3"/>
        <v>5.3165250753631134E-2</v>
      </c>
      <c r="J41" s="165">
        <v>2785</v>
      </c>
      <c r="K41" s="79">
        <f t="shared" si="4"/>
        <v>187</v>
      </c>
      <c r="L41" s="213">
        <f t="shared" si="5"/>
        <v>0.93707940780619114</v>
      </c>
      <c r="M41" s="26">
        <f t="shared" si="6"/>
        <v>6.2920592193808883E-2</v>
      </c>
      <c r="N41" s="51">
        <f t="shared" si="7"/>
        <v>670</v>
      </c>
      <c r="O41" s="213">
        <f t="shared" si="8"/>
        <v>0.24057450628366248</v>
      </c>
      <c r="P41" s="52">
        <f t="shared" si="9"/>
        <v>7</v>
      </c>
      <c r="Q41" s="26">
        <f t="shared" si="10"/>
        <v>3.7433155080213901E-2</v>
      </c>
    </row>
    <row r="42" spans="1:17" x14ac:dyDescent="0.25">
      <c r="A42" s="7" t="s">
        <v>86</v>
      </c>
      <c r="B42" s="94">
        <v>11422</v>
      </c>
      <c r="C42" s="19">
        <v>11424</v>
      </c>
      <c r="D42" s="20">
        <f t="shared" si="0"/>
        <v>-2</v>
      </c>
      <c r="E42" s="27">
        <f t="shared" si="1"/>
        <v>-1.7507002801120448E-4</v>
      </c>
      <c r="F42" s="55">
        <v>10534</v>
      </c>
      <c r="G42" s="162">
        <v>888</v>
      </c>
      <c r="H42" s="148">
        <f t="shared" si="2"/>
        <v>0.92225529679565754</v>
      </c>
      <c r="I42" s="203">
        <f t="shared" si="3"/>
        <v>7.77447032043425E-2</v>
      </c>
      <c r="J42" s="55">
        <v>10390</v>
      </c>
      <c r="K42" s="206">
        <f t="shared" si="4"/>
        <v>1034</v>
      </c>
      <c r="L42" s="215">
        <f t="shared" si="5"/>
        <v>0.90948879551820727</v>
      </c>
      <c r="M42" s="27">
        <f t="shared" si="6"/>
        <v>9.0511204481792715E-2</v>
      </c>
      <c r="N42" s="55">
        <f t="shared" si="7"/>
        <v>144</v>
      </c>
      <c r="O42" s="215">
        <f t="shared" si="8"/>
        <v>1.3859480269489894E-2</v>
      </c>
      <c r="P42" s="56">
        <f t="shared" si="9"/>
        <v>-146</v>
      </c>
      <c r="Q42" s="27">
        <f t="shared" si="10"/>
        <v>-0.14119922630560927</v>
      </c>
    </row>
    <row r="43" spans="1:17" x14ac:dyDescent="0.25">
      <c r="A43" s="6" t="s">
        <v>87</v>
      </c>
      <c r="B43" s="91">
        <v>2189</v>
      </c>
      <c r="C43" s="13">
        <v>2181</v>
      </c>
      <c r="D43" s="14">
        <f t="shared" si="0"/>
        <v>8</v>
      </c>
      <c r="E43" s="24">
        <f t="shared" si="1"/>
        <v>3.6680421824850985E-3</v>
      </c>
      <c r="F43" s="47">
        <v>2038</v>
      </c>
      <c r="G43" s="161">
        <v>151</v>
      </c>
      <c r="H43" s="147">
        <f t="shared" si="2"/>
        <v>0.93101873001370494</v>
      </c>
      <c r="I43" s="202">
        <f t="shared" si="3"/>
        <v>6.8981269986295113E-2</v>
      </c>
      <c r="J43" s="47">
        <f>J44+J45+J46</f>
        <v>1997</v>
      </c>
      <c r="K43" s="78">
        <f t="shared" si="4"/>
        <v>184</v>
      </c>
      <c r="L43" s="214">
        <f t="shared" si="5"/>
        <v>0.91563502980284273</v>
      </c>
      <c r="M43" s="24">
        <f t="shared" si="6"/>
        <v>8.4364970197157274E-2</v>
      </c>
      <c r="N43" s="47">
        <f t="shared" si="7"/>
        <v>41</v>
      </c>
      <c r="O43" s="214">
        <f t="shared" si="8"/>
        <v>2.0530796194291438E-2</v>
      </c>
      <c r="P43" s="48">
        <f t="shared" si="9"/>
        <v>-33</v>
      </c>
      <c r="Q43" s="24">
        <f t="shared" si="10"/>
        <v>-0.17934782608695651</v>
      </c>
    </row>
    <row r="44" spans="1:17" x14ac:dyDescent="0.25">
      <c r="A44" s="36" t="s">
        <v>60</v>
      </c>
      <c r="B44" s="93">
        <v>1</v>
      </c>
      <c r="C44" s="53">
        <v>0</v>
      </c>
      <c r="D44" s="54">
        <f t="shared" si="0"/>
        <v>1</v>
      </c>
      <c r="E44" s="169" t="s">
        <v>182</v>
      </c>
      <c r="F44" s="53">
        <v>0</v>
      </c>
      <c r="G44" s="158">
        <v>1</v>
      </c>
      <c r="H44" s="144">
        <f t="shared" si="2"/>
        <v>0</v>
      </c>
      <c r="I44" s="199">
        <f t="shared" si="3"/>
        <v>1</v>
      </c>
      <c r="J44" s="53">
        <v>0</v>
      </c>
      <c r="K44" s="63">
        <f t="shared" si="4"/>
        <v>0</v>
      </c>
      <c r="L44" s="278" t="s">
        <v>202</v>
      </c>
      <c r="M44" s="279" t="s">
        <v>202</v>
      </c>
      <c r="N44" s="53">
        <f t="shared" si="7"/>
        <v>0</v>
      </c>
      <c r="O44" s="278" t="s">
        <v>202</v>
      </c>
      <c r="P44" s="54">
        <f t="shared" si="9"/>
        <v>1</v>
      </c>
      <c r="Q44" s="279" t="s">
        <v>202</v>
      </c>
    </row>
    <row r="45" spans="1:17" x14ac:dyDescent="0.25">
      <c r="A45" s="29" t="s">
        <v>88</v>
      </c>
      <c r="B45" s="92">
        <v>273</v>
      </c>
      <c r="C45" s="15">
        <v>311</v>
      </c>
      <c r="D45" s="16">
        <f t="shared" si="0"/>
        <v>-38</v>
      </c>
      <c r="E45" s="25">
        <f t="shared" si="1"/>
        <v>-0.12218649517684887</v>
      </c>
      <c r="F45" s="49">
        <v>216</v>
      </c>
      <c r="G45" s="159">
        <v>57</v>
      </c>
      <c r="H45" s="145">
        <f t="shared" si="2"/>
        <v>0.79120879120879117</v>
      </c>
      <c r="I45" s="200">
        <f t="shared" si="3"/>
        <v>0.2087912087912088</v>
      </c>
      <c r="J45" s="49">
        <v>242</v>
      </c>
      <c r="K45" s="61">
        <f t="shared" si="4"/>
        <v>69</v>
      </c>
      <c r="L45" s="212">
        <f t="shared" si="5"/>
        <v>0.77813504823151125</v>
      </c>
      <c r="M45" s="76">
        <f t="shared" si="6"/>
        <v>0.22186495176848875</v>
      </c>
      <c r="N45" s="49">
        <f t="shared" si="7"/>
        <v>-26</v>
      </c>
      <c r="O45" s="212">
        <f t="shared" si="8"/>
        <v>-0.10743801652892562</v>
      </c>
      <c r="P45" s="50">
        <f t="shared" si="9"/>
        <v>-12</v>
      </c>
      <c r="Q45" s="76">
        <f t="shared" si="10"/>
        <v>-0.17391304347826086</v>
      </c>
    </row>
    <row r="46" spans="1:17" ht="15.75" thickBot="1" x14ac:dyDescent="0.3">
      <c r="A46" s="31" t="s">
        <v>89</v>
      </c>
      <c r="B46" s="95">
        <f>B43-(B45+B44)</f>
        <v>1915</v>
      </c>
      <c r="C46" s="32">
        <f>C43-(C45+C44)</f>
        <v>1870</v>
      </c>
      <c r="D46" s="33">
        <f t="shared" si="0"/>
        <v>45</v>
      </c>
      <c r="E46" s="39">
        <f t="shared" si="1"/>
        <v>2.4064171122994651E-2</v>
      </c>
      <c r="F46" s="32">
        <f>F43-(F45+F44)</f>
        <v>1822</v>
      </c>
      <c r="G46" s="164">
        <f>G43-(G45+G44)</f>
        <v>93</v>
      </c>
      <c r="H46" s="167">
        <f t="shared" si="2"/>
        <v>0.95143603133159271</v>
      </c>
      <c r="I46" s="218">
        <f t="shared" si="3"/>
        <v>4.8563968668407308E-2</v>
      </c>
      <c r="J46" s="32">
        <v>1755</v>
      </c>
      <c r="K46" s="220">
        <f t="shared" si="4"/>
        <v>115</v>
      </c>
      <c r="L46" s="223">
        <f t="shared" si="5"/>
        <v>0.93850267379679142</v>
      </c>
      <c r="M46" s="77">
        <f t="shared" si="6"/>
        <v>6.1497326203208559E-2</v>
      </c>
      <c r="N46" s="32">
        <f t="shared" si="7"/>
        <v>67</v>
      </c>
      <c r="O46" s="223">
        <f t="shared" si="8"/>
        <v>3.8176638176638175E-2</v>
      </c>
      <c r="P46" s="33">
        <f t="shared" si="9"/>
        <v>-22</v>
      </c>
      <c r="Q46" s="77">
        <f t="shared" si="10"/>
        <v>-0.19130434782608696</v>
      </c>
    </row>
  </sheetData>
  <mergeCells count="17">
    <mergeCell ref="P4:P5"/>
    <mergeCell ref="Q4:Q5"/>
    <mergeCell ref="K4:K5"/>
    <mergeCell ref="L4:L5"/>
    <mergeCell ref="M4:M5"/>
    <mergeCell ref="N4:N5"/>
    <mergeCell ref="O4:O5"/>
    <mergeCell ref="J4:J5"/>
    <mergeCell ref="H4:H5"/>
    <mergeCell ref="I4:I5"/>
    <mergeCell ref="G4:G5"/>
    <mergeCell ref="A4:A5"/>
    <mergeCell ref="C4:C5"/>
    <mergeCell ref="D4:D5"/>
    <mergeCell ref="E4:E5"/>
    <mergeCell ref="F4:F5"/>
    <mergeCell ref="B4:B5"/>
  </mergeCells>
  <pageMargins left="0.7" right="0.7" top="0.75" bottom="0.75" header="0.3" footer="0.3"/>
  <pageSetup scale="45" fitToWidth="0" fitToHeight="0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topLeftCell="F1" zoomScale="60" zoomScaleNormal="100" workbookViewId="0">
      <selection activeCell="R16" sqref="R16"/>
    </sheetView>
  </sheetViews>
  <sheetFormatPr defaultRowHeight="15" x14ac:dyDescent="0.25"/>
  <cols>
    <col min="1" max="1" width="35.7109375" customWidth="1"/>
    <col min="2" max="3" width="15.7109375" customWidth="1"/>
    <col min="4" max="4" width="13.7109375" customWidth="1"/>
    <col min="5" max="5" width="10.7109375" customWidth="1"/>
    <col min="6" max="7" width="14.85546875" customWidth="1"/>
    <col min="8" max="9" width="12.7109375" customWidth="1"/>
    <col min="10" max="10" width="13.7109375" style="193" customWidth="1"/>
    <col min="11" max="14" width="15.28515625" customWidth="1"/>
    <col min="15" max="15" width="18.140625" customWidth="1"/>
    <col min="16" max="17" width="15.28515625" customWidth="1"/>
    <col min="20" max="21" width="10.5703125" bestFit="1" customWidth="1"/>
  </cols>
  <sheetData>
    <row r="1" spans="1:17" x14ac:dyDescent="0.25">
      <c r="A1" s="1" t="s">
        <v>94</v>
      </c>
      <c r="B1" s="1"/>
    </row>
    <row r="2" spans="1:17" x14ac:dyDescent="0.25">
      <c r="A2" s="2" t="s">
        <v>1</v>
      </c>
      <c r="B2" s="2"/>
    </row>
    <row r="3" spans="1:17" ht="15.75" thickBot="1" x14ac:dyDescent="0.3"/>
    <row r="4" spans="1:17" s="196" customFormat="1" ht="15" customHeight="1" x14ac:dyDescent="0.25">
      <c r="A4" s="372" t="s">
        <v>2</v>
      </c>
      <c r="B4" s="378" t="s">
        <v>186</v>
      </c>
      <c r="C4" s="368" t="s">
        <v>187</v>
      </c>
      <c r="D4" s="374" t="s">
        <v>188</v>
      </c>
      <c r="E4" s="376" t="s">
        <v>189</v>
      </c>
      <c r="F4" s="368" t="s">
        <v>190</v>
      </c>
      <c r="G4" s="383" t="s">
        <v>191</v>
      </c>
      <c r="H4" s="368" t="s">
        <v>192</v>
      </c>
      <c r="I4" s="370" t="s">
        <v>193</v>
      </c>
      <c r="J4" s="366" t="s">
        <v>201</v>
      </c>
      <c r="K4" s="380" t="s">
        <v>194</v>
      </c>
      <c r="L4" s="374" t="s">
        <v>195</v>
      </c>
      <c r="M4" s="376" t="s">
        <v>196</v>
      </c>
      <c r="N4" s="368" t="s">
        <v>197</v>
      </c>
      <c r="O4" s="374" t="s">
        <v>198</v>
      </c>
      <c r="P4" s="374" t="s">
        <v>199</v>
      </c>
      <c r="Q4" s="376" t="s">
        <v>200</v>
      </c>
    </row>
    <row r="5" spans="1:17" s="196" customFormat="1" ht="29.25" customHeight="1" thickBot="1" x14ac:dyDescent="0.3">
      <c r="A5" s="373"/>
      <c r="B5" s="379"/>
      <c r="C5" s="369"/>
      <c r="D5" s="375"/>
      <c r="E5" s="377"/>
      <c r="F5" s="369"/>
      <c r="G5" s="384"/>
      <c r="H5" s="369"/>
      <c r="I5" s="371"/>
      <c r="J5" s="367"/>
      <c r="K5" s="381"/>
      <c r="L5" s="375"/>
      <c r="M5" s="377"/>
      <c r="N5" s="369"/>
      <c r="O5" s="375"/>
      <c r="P5" s="375"/>
      <c r="Q5" s="377"/>
    </row>
    <row r="6" spans="1:17" x14ac:dyDescent="0.25">
      <c r="A6" s="3" t="s">
        <v>94</v>
      </c>
      <c r="B6" s="90">
        <v>46766</v>
      </c>
      <c r="C6" s="11">
        <v>44256</v>
      </c>
      <c r="D6" s="12">
        <f>B6-C6</f>
        <v>2510</v>
      </c>
      <c r="E6" s="105">
        <f>D6/C6</f>
        <v>5.6715473608098338E-2</v>
      </c>
      <c r="F6" s="45">
        <v>44086</v>
      </c>
      <c r="G6" s="157">
        <v>2680</v>
      </c>
      <c r="H6" s="143">
        <f>F6/B6</f>
        <v>0.94269340974212035</v>
      </c>
      <c r="I6" s="198">
        <f>G6/B6</f>
        <v>5.730659025787966E-2</v>
      </c>
      <c r="J6" s="45">
        <v>40917</v>
      </c>
      <c r="K6" s="205">
        <f>C6-J6</f>
        <v>3339</v>
      </c>
      <c r="L6" s="210">
        <f>J6/C6</f>
        <v>0.92455260303687636</v>
      </c>
      <c r="M6" s="23">
        <f>K6/C6</f>
        <v>7.544739696312365E-2</v>
      </c>
      <c r="N6" s="45">
        <f>F6-J6</f>
        <v>3169</v>
      </c>
      <c r="O6" s="210">
        <f>(F6-J6)/J6</f>
        <v>7.7449470880074298E-2</v>
      </c>
      <c r="P6" s="46">
        <f>G6-K6</f>
        <v>-659</v>
      </c>
      <c r="Q6" s="23">
        <f>(G6-K6)/K6</f>
        <v>-0.19736448038334831</v>
      </c>
    </row>
    <row r="7" spans="1:17" x14ac:dyDescent="0.25">
      <c r="A7" s="5" t="s">
        <v>95</v>
      </c>
      <c r="B7" s="94">
        <v>1998</v>
      </c>
      <c r="C7" s="19">
        <v>2018</v>
      </c>
      <c r="D7" s="20">
        <f t="shared" ref="D7:D41" si="0">B7-C7</f>
        <v>-20</v>
      </c>
      <c r="E7" s="106">
        <f t="shared" ref="E7:E41" si="1">D7/C7</f>
        <v>-9.9108027750247768E-3</v>
      </c>
      <c r="F7" s="55">
        <v>1872</v>
      </c>
      <c r="G7" s="162">
        <v>126</v>
      </c>
      <c r="H7" s="148">
        <f t="shared" ref="H7:H41" si="2">F7/B7</f>
        <v>0.93693693693693691</v>
      </c>
      <c r="I7" s="203">
        <f t="shared" ref="I7:I41" si="3">G7/B7</f>
        <v>6.3063063063063057E-2</v>
      </c>
      <c r="J7" s="55">
        <v>1889</v>
      </c>
      <c r="K7" s="206">
        <f t="shared" ref="K7:K41" si="4">C7-J7</f>
        <v>129</v>
      </c>
      <c r="L7" s="215">
        <f t="shared" ref="L7:L41" si="5">J7/C7</f>
        <v>0.93607532210109023</v>
      </c>
      <c r="M7" s="27">
        <f t="shared" ref="M7:M41" si="6">K7/C7</f>
        <v>6.3924677898909807E-2</v>
      </c>
      <c r="N7" s="55">
        <f t="shared" ref="N7:N41" si="7">F7-J7</f>
        <v>-17</v>
      </c>
      <c r="O7" s="215">
        <f t="shared" ref="O7:O41" si="8">(F7-J7)/J7</f>
        <v>-8.9994706193753313E-3</v>
      </c>
      <c r="P7" s="56">
        <f t="shared" ref="P7:P41" si="9">G7-K7</f>
        <v>-3</v>
      </c>
      <c r="Q7" s="27">
        <f t="shared" ref="Q7:Q41" si="10">(G7-K7)/K7</f>
        <v>-2.3255813953488372E-2</v>
      </c>
    </row>
    <row r="8" spans="1:17" x14ac:dyDescent="0.25">
      <c r="A8" s="4" t="s">
        <v>12</v>
      </c>
      <c r="B8" s="91">
        <v>634</v>
      </c>
      <c r="C8" s="13">
        <v>650</v>
      </c>
      <c r="D8" s="14">
        <f t="shared" si="0"/>
        <v>-16</v>
      </c>
      <c r="E8" s="107">
        <f t="shared" si="1"/>
        <v>-2.4615384615384615E-2</v>
      </c>
      <c r="F8" s="47">
        <v>598</v>
      </c>
      <c r="G8" s="161">
        <v>36</v>
      </c>
      <c r="H8" s="147">
        <f t="shared" si="2"/>
        <v>0.94321766561514198</v>
      </c>
      <c r="I8" s="202">
        <f t="shared" si="3"/>
        <v>5.6782334384858045E-2</v>
      </c>
      <c r="J8" s="47">
        <f>J9+J10</f>
        <v>601</v>
      </c>
      <c r="K8" s="78">
        <f t="shared" si="4"/>
        <v>49</v>
      </c>
      <c r="L8" s="214">
        <f t="shared" si="5"/>
        <v>0.92461538461538462</v>
      </c>
      <c r="M8" s="24">
        <f t="shared" si="6"/>
        <v>7.5384615384615383E-2</v>
      </c>
      <c r="N8" s="47">
        <f t="shared" si="7"/>
        <v>-3</v>
      </c>
      <c r="O8" s="214">
        <f t="shared" si="8"/>
        <v>-4.9916805324459234E-3</v>
      </c>
      <c r="P8" s="48">
        <f t="shared" si="9"/>
        <v>-13</v>
      </c>
      <c r="Q8" s="24">
        <f t="shared" si="10"/>
        <v>-0.26530612244897961</v>
      </c>
    </row>
    <row r="9" spans="1:17" x14ac:dyDescent="0.25">
      <c r="A9" s="8" t="s">
        <v>96</v>
      </c>
      <c r="B9" s="92">
        <v>187</v>
      </c>
      <c r="C9" s="15">
        <v>197</v>
      </c>
      <c r="D9" s="16">
        <f t="shared" si="0"/>
        <v>-10</v>
      </c>
      <c r="E9" s="108">
        <f t="shared" si="1"/>
        <v>-5.0761421319796954E-2</v>
      </c>
      <c r="F9" s="49">
        <v>172</v>
      </c>
      <c r="G9" s="159">
        <v>15</v>
      </c>
      <c r="H9" s="145">
        <f t="shared" si="2"/>
        <v>0.9197860962566845</v>
      </c>
      <c r="I9" s="200">
        <f t="shared" si="3"/>
        <v>8.0213903743315509E-2</v>
      </c>
      <c r="J9" s="49">
        <v>175</v>
      </c>
      <c r="K9" s="61">
        <f t="shared" si="4"/>
        <v>22</v>
      </c>
      <c r="L9" s="212">
        <f t="shared" si="5"/>
        <v>0.8883248730964467</v>
      </c>
      <c r="M9" s="76">
        <f t="shared" si="6"/>
        <v>0.1116751269035533</v>
      </c>
      <c r="N9" s="49">
        <f t="shared" si="7"/>
        <v>-3</v>
      </c>
      <c r="O9" s="212">
        <f t="shared" si="8"/>
        <v>-1.7142857142857144E-2</v>
      </c>
      <c r="P9" s="50">
        <f t="shared" si="9"/>
        <v>-7</v>
      </c>
      <c r="Q9" s="76">
        <f t="shared" si="10"/>
        <v>-0.31818181818181818</v>
      </c>
    </row>
    <row r="10" spans="1:17" x14ac:dyDescent="0.25">
      <c r="A10" s="9" t="s">
        <v>14</v>
      </c>
      <c r="B10" s="89">
        <f>B8-B9</f>
        <v>447</v>
      </c>
      <c r="C10" s="17">
        <f>C8-C9</f>
        <v>453</v>
      </c>
      <c r="D10" s="18">
        <f t="shared" si="0"/>
        <v>-6</v>
      </c>
      <c r="E10" s="109">
        <f t="shared" si="1"/>
        <v>-1.3245033112582781E-2</v>
      </c>
      <c r="F10" s="51">
        <f>F8-F9</f>
        <v>426</v>
      </c>
      <c r="G10" s="160">
        <f>G8-G9</f>
        <v>21</v>
      </c>
      <c r="H10" s="146">
        <f t="shared" si="2"/>
        <v>0.95302013422818788</v>
      </c>
      <c r="I10" s="201">
        <f t="shared" si="3"/>
        <v>4.6979865771812082E-2</v>
      </c>
      <c r="J10" s="51">
        <v>426</v>
      </c>
      <c r="K10" s="79">
        <f t="shared" si="4"/>
        <v>27</v>
      </c>
      <c r="L10" s="213">
        <f t="shared" si="5"/>
        <v>0.94039735099337751</v>
      </c>
      <c r="M10" s="26">
        <f t="shared" si="6"/>
        <v>5.9602649006622516E-2</v>
      </c>
      <c r="N10" s="51">
        <f t="shared" si="7"/>
        <v>0</v>
      </c>
      <c r="O10" s="213">
        <f t="shared" si="8"/>
        <v>0</v>
      </c>
      <c r="P10" s="52">
        <f t="shared" si="9"/>
        <v>-6</v>
      </c>
      <c r="Q10" s="26">
        <f t="shared" si="10"/>
        <v>-0.22222222222222221</v>
      </c>
    </row>
    <row r="11" spans="1:17" x14ac:dyDescent="0.25">
      <c r="A11" s="4" t="s">
        <v>97</v>
      </c>
      <c r="B11" s="91">
        <v>13821</v>
      </c>
      <c r="C11" s="13">
        <v>13233</v>
      </c>
      <c r="D11" s="14">
        <f t="shared" si="0"/>
        <v>588</v>
      </c>
      <c r="E11" s="107">
        <f t="shared" si="1"/>
        <v>4.4434368623894806E-2</v>
      </c>
      <c r="F11" s="47">
        <v>13069</v>
      </c>
      <c r="G11" s="161">
        <v>752</v>
      </c>
      <c r="H11" s="147">
        <f t="shared" si="2"/>
        <v>0.94559004413573544</v>
      </c>
      <c r="I11" s="202">
        <f t="shared" si="3"/>
        <v>5.4409955864264524E-2</v>
      </c>
      <c r="J11" s="47">
        <f>J12+J13</f>
        <v>12310</v>
      </c>
      <c r="K11" s="78">
        <f t="shared" si="4"/>
        <v>923</v>
      </c>
      <c r="L11" s="214">
        <f t="shared" si="5"/>
        <v>0.93025013224514475</v>
      </c>
      <c r="M11" s="24">
        <f t="shared" si="6"/>
        <v>6.9749867754855283E-2</v>
      </c>
      <c r="N11" s="47">
        <f t="shared" si="7"/>
        <v>759</v>
      </c>
      <c r="O11" s="214">
        <f t="shared" si="8"/>
        <v>6.1657189277010561E-2</v>
      </c>
      <c r="P11" s="48">
        <f t="shared" si="9"/>
        <v>-171</v>
      </c>
      <c r="Q11" s="24">
        <f t="shared" si="10"/>
        <v>-0.18526543878656554</v>
      </c>
    </row>
    <row r="12" spans="1:17" x14ac:dyDescent="0.25">
      <c r="A12" s="8" t="s">
        <v>183</v>
      </c>
      <c r="B12" s="92">
        <v>11697</v>
      </c>
      <c r="C12" s="15">
        <v>11130</v>
      </c>
      <c r="D12" s="16">
        <f t="shared" si="0"/>
        <v>567</v>
      </c>
      <c r="E12" s="108">
        <f t="shared" si="1"/>
        <v>5.0943396226415097E-2</v>
      </c>
      <c r="F12" s="49">
        <v>11046</v>
      </c>
      <c r="G12" s="159">
        <v>651</v>
      </c>
      <c r="H12" s="145">
        <f t="shared" si="2"/>
        <v>0.94434470377019752</v>
      </c>
      <c r="I12" s="200">
        <f t="shared" si="3"/>
        <v>5.565529622980251E-2</v>
      </c>
      <c r="J12" s="49">
        <v>10318</v>
      </c>
      <c r="K12" s="61">
        <f t="shared" si="4"/>
        <v>812</v>
      </c>
      <c r="L12" s="212">
        <f t="shared" si="5"/>
        <v>0.92704402515723272</v>
      </c>
      <c r="M12" s="76">
        <f t="shared" si="6"/>
        <v>7.2955974842767293E-2</v>
      </c>
      <c r="N12" s="49">
        <f t="shared" si="7"/>
        <v>728</v>
      </c>
      <c r="O12" s="212">
        <f t="shared" si="8"/>
        <v>7.055630936227951E-2</v>
      </c>
      <c r="P12" s="50">
        <f t="shared" si="9"/>
        <v>-161</v>
      </c>
      <c r="Q12" s="76">
        <f t="shared" si="10"/>
        <v>-0.19827586206896552</v>
      </c>
    </row>
    <row r="13" spans="1:17" x14ac:dyDescent="0.25">
      <c r="A13" s="9" t="s">
        <v>98</v>
      </c>
      <c r="B13" s="89">
        <f>B11-B12</f>
        <v>2124</v>
      </c>
      <c r="C13" s="17">
        <f>C11-C12</f>
        <v>2103</v>
      </c>
      <c r="D13" s="18">
        <f t="shared" si="0"/>
        <v>21</v>
      </c>
      <c r="E13" s="109">
        <f t="shared" si="1"/>
        <v>9.9857346647646214E-3</v>
      </c>
      <c r="F13" s="51">
        <f>F11-F12</f>
        <v>2023</v>
      </c>
      <c r="G13" s="160">
        <f>G11-G12</f>
        <v>101</v>
      </c>
      <c r="H13" s="146">
        <f t="shared" si="2"/>
        <v>0.9524482109227872</v>
      </c>
      <c r="I13" s="201">
        <f t="shared" si="3"/>
        <v>4.7551789077212803E-2</v>
      </c>
      <c r="J13" s="51">
        <v>1992</v>
      </c>
      <c r="K13" s="79">
        <f t="shared" si="4"/>
        <v>111</v>
      </c>
      <c r="L13" s="213">
        <f t="shared" si="5"/>
        <v>0.94721825962910133</v>
      </c>
      <c r="M13" s="26">
        <f t="shared" si="6"/>
        <v>5.2781740370898715E-2</v>
      </c>
      <c r="N13" s="51">
        <f t="shared" si="7"/>
        <v>31</v>
      </c>
      <c r="O13" s="213">
        <f t="shared" si="8"/>
        <v>1.5562248995983935E-2</v>
      </c>
      <c r="P13" s="52">
        <f t="shared" si="9"/>
        <v>-10</v>
      </c>
      <c r="Q13" s="26">
        <f t="shared" si="10"/>
        <v>-9.0090090090090086E-2</v>
      </c>
    </row>
    <row r="14" spans="1:17" x14ac:dyDescent="0.25">
      <c r="A14" s="5" t="s">
        <v>99</v>
      </c>
      <c r="B14" s="94">
        <v>685</v>
      </c>
      <c r="C14" s="19">
        <v>665</v>
      </c>
      <c r="D14" s="20">
        <f t="shared" si="0"/>
        <v>20</v>
      </c>
      <c r="E14" s="106">
        <f t="shared" si="1"/>
        <v>3.007518796992481E-2</v>
      </c>
      <c r="F14" s="55">
        <v>642</v>
      </c>
      <c r="G14" s="162">
        <v>43</v>
      </c>
      <c r="H14" s="148">
        <f t="shared" si="2"/>
        <v>0.93722627737226283</v>
      </c>
      <c r="I14" s="203">
        <f t="shared" si="3"/>
        <v>6.2773722627737227E-2</v>
      </c>
      <c r="J14" s="55">
        <v>637</v>
      </c>
      <c r="K14" s="206">
        <f t="shared" si="4"/>
        <v>28</v>
      </c>
      <c r="L14" s="215">
        <f t="shared" si="5"/>
        <v>0.95789473684210524</v>
      </c>
      <c r="M14" s="27">
        <f t="shared" si="6"/>
        <v>4.2105263157894736E-2</v>
      </c>
      <c r="N14" s="55">
        <f t="shared" si="7"/>
        <v>5</v>
      </c>
      <c r="O14" s="215">
        <f t="shared" si="8"/>
        <v>7.8492935635792772E-3</v>
      </c>
      <c r="P14" s="56">
        <f t="shared" si="9"/>
        <v>15</v>
      </c>
      <c r="Q14" s="27">
        <f t="shared" si="10"/>
        <v>0.5357142857142857</v>
      </c>
    </row>
    <row r="15" spans="1:17" x14ac:dyDescent="0.25">
      <c r="A15" s="41" t="s">
        <v>100</v>
      </c>
      <c r="B15" s="86">
        <v>2035</v>
      </c>
      <c r="C15" s="19">
        <v>363</v>
      </c>
      <c r="D15" s="20">
        <f t="shared" si="0"/>
        <v>1672</v>
      </c>
      <c r="E15" s="106">
        <f t="shared" si="1"/>
        <v>4.6060606060606064</v>
      </c>
      <c r="F15" s="55">
        <v>1969</v>
      </c>
      <c r="G15" s="162">
        <v>66</v>
      </c>
      <c r="H15" s="148">
        <f t="shared" si="2"/>
        <v>0.96756756756756757</v>
      </c>
      <c r="I15" s="203">
        <f t="shared" si="3"/>
        <v>3.2432432432432434E-2</v>
      </c>
      <c r="J15" s="55">
        <v>345</v>
      </c>
      <c r="K15" s="206">
        <f t="shared" si="4"/>
        <v>18</v>
      </c>
      <c r="L15" s="215">
        <f t="shared" si="5"/>
        <v>0.95041322314049592</v>
      </c>
      <c r="M15" s="27">
        <f t="shared" si="6"/>
        <v>4.9586776859504134E-2</v>
      </c>
      <c r="N15" s="55">
        <f t="shared" si="7"/>
        <v>1624</v>
      </c>
      <c r="O15" s="215">
        <f t="shared" si="8"/>
        <v>4.707246376811594</v>
      </c>
      <c r="P15" s="56">
        <f t="shared" si="9"/>
        <v>48</v>
      </c>
      <c r="Q15" s="27">
        <f t="shared" si="10"/>
        <v>2.6666666666666665</v>
      </c>
    </row>
    <row r="16" spans="1:17" x14ac:dyDescent="0.25">
      <c r="A16" s="40" t="s">
        <v>101</v>
      </c>
      <c r="B16" s="96">
        <v>674</v>
      </c>
      <c r="C16" s="34">
        <v>664</v>
      </c>
      <c r="D16" s="35">
        <f t="shared" si="0"/>
        <v>10</v>
      </c>
      <c r="E16" s="110">
        <f t="shared" si="1"/>
        <v>1.5060240963855422E-2</v>
      </c>
      <c r="F16" s="53">
        <v>635</v>
      </c>
      <c r="G16" s="158">
        <v>39</v>
      </c>
      <c r="H16" s="144">
        <f t="shared" si="2"/>
        <v>0.94213649851632042</v>
      </c>
      <c r="I16" s="199">
        <f t="shared" si="3"/>
        <v>5.7863501483679525E-2</v>
      </c>
      <c r="J16" s="53">
        <f>J17+J18</f>
        <v>633</v>
      </c>
      <c r="K16" s="63">
        <f t="shared" si="4"/>
        <v>31</v>
      </c>
      <c r="L16" s="211">
        <f t="shared" si="5"/>
        <v>0.95331325301204817</v>
      </c>
      <c r="M16" s="38">
        <f t="shared" si="6"/>
        <v>4.6686746987951805E-2</v>
      </c>
      <c r="N16" s="53">
        <f t="shared" si="7"/>
        <v>2</v>
      </c>
      <c r="O16" s="211">
        <f t="shared" si="8"/>
        <v>3.1595576619273301E-3</v>
      </c>
      <c r="P16" s="54">
        <f t="shared" si="9"/>
        <v>8</v>
      </c>
      <c r="Q16" s="38">
        <f t="shared" si="10"/>
        <v>0.25806451612903225</v>
      </c>
    </row>
    <row r="17" spans="1:17" x14ac:dyDescent="0.25">
      <c r="A17" s="8" t="s">
        <v>102</v>
      </c>
      <c r="B17" s="92">
        <v>125</v>
      </c>
      <c r="C17" s="15">
        <v>122</v>
      </c>
      <c r="D17" s="16">
        <f t="shared" si="0"/>
        <v>3</v>
      </c>
      <c r="E17" s="108">
        <f t="shared" si="1"/>
        <v>2.4590163934426229E-2</v>
      </c>
      <c r="F17" s="49">
        <v>109</v>
      </c>
      <c r="G17" s="159">
        <v>16</v>
      </c>
      <c r="H17" s="145">
        <f t="shared" si="2"/>
        <v>0.872</v>
      </c>
      <c r="I17" s="200">
        <f t="shared" si="3"/>
        <v>0.128</v>
      </c>
      <c r="J17" s="49">
        <v>113</v>
      </c>
      <c r="K17" s="61">
        <f t="shared" si="4"/>
        <v>9</v>
      </c>
      <c r="L17" s="212">
        <f t="shared" si="5"/>
        <v>0.92622950819672134</v>
      </c>
      <c r="M17" s="76">
        <f t="shared" si="6"/>
        <v>7.3770491803278687E-2</v>
      </c>
      <c r="N17" s="49">
        <f t="shared" si="7"/>
        <v>-4</v>
      </c>
      <c r="O17" s="212">
        <f t="shared" si="8"/>
        <v>-3.5398230088495575E-2</v>
      </c>
      <c r="P17" s="50">
        <f t="shared" si="9"/>
        <v>7</v>
      </c>
      <c r="Q17" s="76">
        <f t="shared" si="10"/>
        <v>0.77777777777777779</v>
      </c>
    </row>
    <row r="18" spans="1:17" x14ac:dyDescent="0.25">
      <c r="A18" s="9" t="s">
        <v>103</v>
      </c>
      <c r="B18" s="89">
        <f>B16-B17</f>
        <v>549</v>
      </c>
      <c r="C18" s="17">
        <f>C16-C17</f>
        <v>542</v>
      </c>
      <c r="D18" s="18">
        <f t="shared" si="0"/>
        <v>7</v>
      </c>
      <c r="E18" s="109">
        <f t="shared" si="1"/>
        <v>1.2915129151291513E-2</v>
      </c>
      <c r="F18" s="51">
        <f>F16-F17</f>
        <v>526</v>
      </c>
      <c r="G18" s="160">
        <f>G16-G17</f>
        <v>23</v>
      </c>
      <c r="H18" s="146">
        <f t="shared" si="2"/>
        <v>0.95810564663023678</v>
      </c>
      <c r="I18" s="201">
        <f t="shared" si="3"/>
        <v>4.1894353369763208E-2</v>
      </c>
      <c r="J18" s="51">
        <v>520</v>
      </c>
      <c r="K18" s="79">
        <f t="shared" si="4"/>
        <v>22</v>
      </c>
      <c r="L18" s="213">
        <f t="shared" si="5"/>
        <v>0.95940959409594095</v>
      </c>
      <c r="M18" s="26">
        <f t="shared" si="6"/>
        <v>4.0590405904059039E-2</v>
      </c>
      <c r="N18" s="51">
        <f t="shared" si="7"/>
        <v>6</v>
      </c>
      <c r="O18" s="213">
        <f t="shared" si="8"/>
        <v>1.1538461538461539E-2</v>
      </c>
      <c r="P18" s="52">
        <f t="shared" si="9"/>
        <v>1</v>
      </c>
      <c r="Q18" s="26">
        <f t="shared" si="10"/>
        <v>4.5454545454545456E-2</v>
      </c>
    </row>
    <row r="19" spans="1:17" x14ac:dyDescent="0.25">
      <c r="A19" s="4" t="s">
        <v>33</v>
      </c>
      <c r="B19" s="91">
        <v>6833</v>
      </c>
      <c r="C19" s="13">
        <v>6614</v>
      </c>
      <c r="D19" s="14">
        <f t="shared" si="0"/>
        <v>219</v>
      </c>
      <c r="E19" s="107">
        <f t="shared" si="1"/>
        <v>3.3111581493801029E-2</v>
      </c>
      <c r="F19" s="47">
        <v>6552</v>
      </c>
      <c r="G19" s="161">
        <v>281</v>
      </c>
      <c r="H19" s="147">
        <f t="shared" si="2"/>
        <v>0.9588760427337919</v>
      </c>
      <c r="I19" s="202">
        <f t="shared" si="3"/>
        <v>4.1123957266208107E-2</v>
      </c>
      <c r="J19" s="47">
        <f>J20+J21</f>
        <v>6182</v>
      </c>
      <c r="K19" s="78">
        <f t="shared" si="4"/>
        <v>432</v>
      </c>
      <c r="L19" s="214">
        <f t="shared" si="5"/>
        <v>0.93468400362866644</v>
      </c>
      <c r="M19" s="24">
        <f t="shared" si="6"/>
        <v>6.5315996371333535E-2</v>
      </c>
      <c r="N19" s="47">
        <f t="shared" si="7"/>
        <v>370</v>
      </c>
      <c r="O19" s="214">
        <f t="shared" si="8"/>
        <v>5.9851180847622129E-2</v>
      </c>
      <c r="P19" s="48">
        <f t="shared" si="9"/>
        <v>-151</v>
      </c>
      <c r="Q19" s="24">
        <f t="shared" si="10"/>
        <v>-0.34953703703703703</v>
      </c>
    </row>
    <row r="20" spans="1:17" x14ac:dyDescent="0.25">
      <c r="A20" s="8" t="s">
        <v>104</v>
      </c>
      <c r="B20" s="92">
        <v>4373</v>
      </c>
      <c r="C20" s="15">
        <v>4194</v>
      </c>
      <c r="D20" s="16">
        <f t="shared" si="0"/>
        <v>179</v>
      </c>
      <c r="E20" s="108">
        <f t="shared" si="1"/>
        <v>4.2680019074868861E-2</v>
      </c>
      <c r="F20" s="49">
        <v>4194</v>
      </c>
      <c r="G20" s="159">
        <v>179</v>
      </c>
      <c r="H20" s="145">
        <f t="shared" si="2"/>
        <v>0.95906700205808371</v>
      </c>
      <c r="I20" s="200">
        <f t="shared" si="3"/>
        <v>4.0932997941916308E-2</v>
      </c>
      <c r="J20" s="49">
        <v>3861</v>
      </c>
      <c r="K20" s="61">
        <f t="shared" si="4"/>
        <v>333</v>
      </c>
      <c r="L20" s="212">
        <f t="shared" si="5"/>
        <v>0.92060085836909866</v>
      </c>
      <c r="M20" s="76">
        <f t="shared" si="6"/>
        <v>7.9399141630901282E-2</v>
      </c>
      <c r="N20" s="49">
        <f t="shared" si="7"/>
        <v>333</v>
      </c>
      <c r="O20" s="212">
        <f t="shared" si="8"/>
        <v>8.6247086247086241E-2</v>
      </c>
      <c r="P20" s="50">
        <f t="shared" si="9"/>
        <v>-154</v>
      </c>
      <c r="Q20" s="76">
        <f t="shared" si="10"/>
        <v>-0.46246246246246248</v>
      </c>
    </row>
    <row r="21" spans="1:17" x14ac:dyDescent="0.25">
      <c r="A21" s="9" t="s">
        <v>35</v>
      </c>
      <c r="B21" s="89">
        <f>B19-B20</f>
        <v>2460</v>
      </c>
      <c r="C21" s="17">
        <f>C19-C20</f>
        <v>2420</v>
      </c>
      <c r="D21" s="18">
        <f t="shared" si="0"/>
        <v>40</v>
      </c>
      <c r="E21" s="109">
        <f t="shared" si="1"/>
        <v>1.6528925619834711E-2</v>
      </c>
      <c r="F21" s="51">
        <f>F19-F20</f>
        <v>2358</v>
      </c>
      <c r="G21" s="160">
        <f>G19-G20</f>
        <v>102</v>
      </c>
      <c r="H21" s="146">
        <f t="shared" si="2"/>
        <v>0.95853658536585362</v>
      </c>
      <c r="I21" s="201">
        <f t="shared" si="3"/>
        <v>4.1463414634146344E-2</v>
      </c>
      <c r="J21" s="51">
        <v>2321</v>
      </c>
      <c r="K21" s="79">
        <f t="shared" si="4"/>
        <v>99</v>
      </c>
      <c r="L21" s="213">
        <f t="shared" si="5"/>
        <v>0.95909090909090911</v>
      </c>
      <c r="M21" s="26">
        <f t="shared" si="6"/>
        <v>4.0909090909090909E-2</v>
      </c>
      <c r="N21" s="51">
        <f t="shared" si="7"/>
        <v>37</v>
      </c>
      <c r="O21" s="213">
        <f t="shared" si="8"/>
        <v>1.5941404566996983E-2</v>
      </c>
      <c r="P21" s="52">
        <f t="shared" si="9"/>
        <v>3</v>
      </c>
      <c r="Q21" s="26">
        <f t="shared" si="10"/>
        <v>3.0303030303030304E-2</v>
      </c>
    </row>
    <row r="22" spans="1:17" x14ac:dyDescent="0.25">
      <c r="A22" s="4" t="s">
        <v>105</v>
      </c>
      <c r="B22" s="91">
        <v>2669</v>
      </c>
      <c r="C22" s="13">
        <v>2701</v>
      </c>
      <c r="D22" s="14">
        <f t="shared" si="0"/>
        <v>-32</v>
      </c>
      <c r="E22" s="107">
        <f t="shared" si="1"/>
        <v>-1.1847463902258423E-2</v>
      </c>
      <c r="F22" s="47">
        <v>2479</v>
      </c>
      <c r="G22" s="161">
        <v>190</v>
      </c>
      <c r="H22" s="147">
        <f t="shared" si="2"/>
        <v>0.92881228924690895</v>
      </c>
      <c r="I22" s="202">
        <f t="shared" si="3"/>
        <v>7.1187710753091049E-2</v>
      </c>
      <c r="J22" s="47">
        <f>J23+J24+J25</f>
        <v>2462</v>
      </c>
      <c r="K22" s="78">
        <f t="shared" si="4"/>
        <v>239</v>
      </c>
      <c r="L22" s="214">
        <f t="shared" si="5"/>
        <v>0.91151425398000741</v>
      </c>
      <c r="M22" s="24">
        <f t="shared" si="6"/>
        <v>8.8485746019992595E-2</v>
      </c>
      <c r="N22" s="47">
        <f t="shared" si="7"/>
        <v>17</v>
      </c>
      <c r="O22" s="214">
        <f t="shared" si="8"/>
        <v>6.9049553208773351E-3</v>
      </c>
      <c r="P22" s="48">
        <f t="shared" si="9"/>
        <v>-49</v>
      </c>
      <c r="Q22" s="24">
        <f t="shared" si="10"/>
        <v>-0.20502092050209206</v>
      </c>
    </row>
    <row r="23" spans="1:17" x14ac:dyDescent="0.25">
      <c r="A23" s="8" t="s">
        <v>4</v>
      </c>
      <c r="B23" s="92">
        <v>435</v>
      </c>
      <c r="C23" s="15">
        <v>441</v>
      </c>
      <c r="D23" s="16">
        <f t="shared" si="0"/>
        <v>-6</v>
      </c>
      <c r="E23" s="108">
        <f t="shared" si="1"/>
        <v>-1.3605442176870748E-2</v>
      </c>
      <c r="F23" s="49">
        <v>413</v>
      </c>
      <c r="G23" s="159">
        <v>22</v>
      </c>
      <c r="H23" s="145">
        <f t="shared" si="2"/>
        <v>0.94942528735632181</v>
      </c>
      <c r="I23" s="200">
        <f t="shared" si="3"/>
        <v>5.057471264367816E-2</v>
      </c>
      <c r="J23" s="49">
        <v>394</v>
      </c>
      <c r="K23" s="61">
        <f t="shared" si="4"/>
        <v>47</v>
      </c>
      <c r="L23" s="212">
        <f t="shared" si="5"/>
        <v>0.89342403628117917</v>
      </c>
      <c r="M23" s="76">
        <f t="shared" si="6"/>
        <v>0.10657596371882086</v>
      </c>
      <c r="N23" s="49">
        <f t="shared" si="7"/>
        <v>19</v>
      </c>
      <c r="O23" s="212">
        <f t="shared" si="8"/>
        <v>4.8223350253807105E-2</v>
      </c>
      <c r="P23" s="50">
        <f t="shared" si="9"/>
        <v>-25</v>
      </c>
      <c r="Q23" s="76">
        <f t="shared" si="10"/>
        <v>-0.53191489361702127</v>
      </c>
    </row>
    <row r="24" spans="1:17" x14ac:dyDescent="0.25">
      <c r="A24" s="8" t="s">
        <v>106</v>
      </c>
      <c r="B24" s="92">
        <v>1135</v>
      </c>
      <c r="C24" s="15">
        <v>1156</v>
      </c>
      <c r="D24" s="16">
        <f t="shared" si="0"/>
        <v>-21</v>
      </c>
      <c r="E24" s="108">
        <f t="shared" si="1"/>
        <v>-1.8166089965397925E-2</v>
      </c>
      <c r="F24" s="49">
        <v>1036</v>
      </c>
      <c r="G24" s="159">
        <v>99</v>
      </c>
      <c r="H24" s="145">
        <f t="shared" si="2"/>
        <v>0.91277533039647574</v>
      </c>
      <c r="I24" s="200">
        <f t="shared" si="3"/>
        <v>8.7224669603524235E-2</v>
      </c>
      <c r="J24" s="49">
        <v>1037</v>
      </c>
      <c r="K24" s="61">
        <f t="shared" si="4"/>
        <v>119</v>
      </c>
      <c r="L24" s="212">
        <f t="shared" si="5"/>
        <v>0.8970588235294118</v>
      </c>
      <c r="M24" s="76">
        <f t="shared" si="6"/>
        <v>0.10294117647058823</v>
      </c>
      <c r="N24" s="49">
        <f t="shared" si="7"/>
        <v>-1</v>
      </c>
      <c r="O24" s="212">
        <f t="shared" si="8"/>
        <v>-9.6432015429122472E-4</v>
      </c>
      <c r="P24" s="50">
        <f t="shared" si="9"/>
        <v>-20</v>
      </c>
      <c r="Q24" s="76">
        <f t="shared" si="10"/>
        <v>-0.16806722689075632</v>
      </c>
    </row>
    <row r="25" spans="1:17" x14ac:dyDescent="0.25">
      <c r="A25" s="9" t="s">
        <v>107</v>
      </c>
      <c r="B25" s="89">
        <f>B22-(B23+B24)</f>
        <v>1099</v>
      </c>
      <c r="C25" s="17">
        <f>C22-(C23+C24)</f>
        <v>1104</v>
      </c>
      <c r="D25" s="18">
        <f t="shared" si="0"/>
        <v>-5</v>
      </c>
      <c r="E25" s="109">
        <f t="shared" si="1"/>
        <v>-4.528985507246377E-3</v>
      </c>
      <c r="F25" s="51">
        <f>F22-(F23+F24)</f>
        <v>1030</v>
      </c>
      <c r="G25" s="160">
        <f>G22-(G23+G24)</f>
        <v>69</v>
      </c>
      <c r="H25" s="146">
        <f t="shared" si="2"/>
        <v>0.93721565059144674</v>
      </c>
      <c r="I25" s="201">
        <f t="shared" si="3"/>
        <v>6.2784349408553236E-2</v>
      </c>
      <c r="J25" s="51">
        <v>1031</v>
      </c>
      <c r="K25" s="79">
        <f t="shared" si="4"/>
        <v>73</v>
      </c>
      <c r="L25" s="213">
        <f t="shared" si="5"/>
        <v>0.93387681159420288</v>
      </c>
      <c r="M25" s="26">
        <f t="shared" si="6"/>
        <v>6.6123188405797104E-2</v>
      </c>
      <c r="N25" s="51">
        <f t="shared" si="7"/>
        <v>-1</v>
      </c>
      <c r="O25" s="213">
        <f t="shared" si="8"/>
        <v>-9.6993210475266732E-4</v>
      </c>
      <c r="P25" s="52">
        <f t="shared" si="9"/>
        <v>-4</v>
      </c>
      <c r="Q25" s="26">
        <f t="shared" si="10"/>
        <v>-5.4794520547945202E-2</v>
      </c>
    </row>
    <row r="26" spans="1:17" x14ac:dyDescent="0.25">
      <c r="A26" s="4" t="s">
        <v>108</v>
      </c>
      <c r="B26" s="91">
        <v>1403</v>
      </c>
      <c r="C26" s="13">
        <v>1366</v>
      </c>
      <c r="D26" s="14">
        <f t="shared" si="0"/>
        <v>37</v>
      </c>
      <c r="E26" s="107">
        <f t="shared" si="1"/>
        <v>2.7086383601756955E-2</v>
      </c>
      <c r="F26" s="47">
        <v>1326</v>
      </c>
      <c r="G26" s="161">
        <v>77</v>
      </c>
      <c r="H26" s="147">
        <f t="shared" si="2"/>
        <v>0.94511760513186027</v>
      </c>
      <c r="I26" s="202">
        <f t="shared" si="3"/>
        <v>5.48823948681397E-2</v>
      </c>
      <c r="J26" s="47">
        <f>J27+J28</f>
        <v>1272</v>
      </c>
      <c r="K26" s="78">
        <f t="shared" si="4"/>
        <v>94</v>
      </c>
      <c r="L26" s="214">
        <f t="shared" si="5"/>
        <v>0.93118594436310398</v>
      </c>
      <c r="M26" s="24">
        <f t="shared" si="6"/>
        <v>6.8814055636896049E-2</v>
      </c>
      <c r="N26" s="47">
        <f t="shared" si="7"/>
        <v>54</v>
      </c>
      <c r="O26" s="214">
        <f t="shared" si="8"/>
        <v>4.2452830188679243E-2</v>
      </c>
      <c r="P26" s="48">
        <f t="shared" si="9"/>
        <v>-17</v>
      </c>
      <c r="Q26" s="24">
        <f t="shared" si="10"/>
        <v>-0.18085106382978725</v>
      </c>
    </row>
    <row r="27" spans="1:17" x14ac:dyDescent="0.25">
      <c r="A27" s="8" t="s">
        <v>109</v>
      </c>
      <c r="B27" s="92">
        <v>508</v>
      </c>
      <c r="C27" s="15">
        <v>498</v>
      </c>
      <c r="D27" s="16">
        <f t="shared" si="0"/>
        <v>10</v>
      </c>
      <c r="E27" s="108">
        <f t="shared" si="1"/>
        <v>2.0080321285140562E-2</v>
      </c>
      <c r="F27" s="49">
        <v>474</v>
      </c>
      <c r="G27" s="159">
        <v>34</v>
      </c>
      <c r="H27" s="145">
        <f t="shared" si="2"/>
        <v>0.93307086614173229</v>
      </c>
      <c r="I27" s="200">
        <f t="shared" si="3"/>
        <v>6.6929133858267723E-2</v>
      </c>
      <c r="J27" s="49">
        <v>458</v>
      </c>
      <c r="K27" s="61">
        <f t="shared" si="4"/>
        <v>40</v>
      </c>
      <c r="L27" s="212">
        <f t="shared" si="5"/>
        <v>0.91967871485943775</v>
      </c>
      <c r="M27" s="76">
        <f t="shared" si="6"/>
        <v>8.0321285140562249E-2</v>
      </c>
      <c r="N27" s="49">
        <f t="shared" si="7"/>
        <v>16</v>
      </c>
      <c r="O27" s="212">
        <f t="shared" si="8"/>
        <v>3.4934497816593885E-2</v>
      </c>
      <c r="P27" s="50">
        <f t="shared" si="9"/>
        <v>-6</v>
      </c>
      <c r="Q27" s="76">
        <f t="shared" si="10"/>
        <v>-0.15</v>
      </c>
    </row>
    <row r="28" spans="1:17" x14ac:dyDescent="0.25">
      <c r="A28" s="9" t="s">
        <v>110</v>
      </c>
      <c r="B28" s="89">
        <f>B26-B27</f>
        <v>895</v>
      </c>
      <c r="C28" s="17">
        <f>C26-C27</f>
        <v>868</v>
      </c>
      <c r="D28" s="18">
        <f t="shared" si="0"/>
        <v>27</v>
      </c>
      <c r="E28" s="109">
        <f t="shared" si="1"/>
        <v>3.1105990783410139E-2</v>
      </c>
      <c r="F28" s="51">
        <f>F26-F27</f>
        <v>852</v>
      </c>
      <c r="G28" s="160">
        <f>G26-G27</f>
        <v>43</v>
      </c>
      <c r="H28" s="146">
        <f t="shared" si="2"/>
        <v>0.95195530726256983</v>
      </c>
      <c r="I28" s="201">
        <f t="shared" si="3"/>
        <v>4.8044692737430165E-2</v>
      </c>
      <c r="J28" s="51">
        <v>814</v>
      </c>
      <c r="K28" s="79">
        <f t="shared" si="4"/>
        <v>54</v>
      </c>
      <c r="L28" s="213">
        <f t="shared" si="5"/>
        <v>0.93778801843317972</v>
      </c>
      <c r="M28" s="26">
        <f t="shared" si="6"/>
        <v>6.2211981566820278E-2</v>
      </c>
      <c r="N28" s="51">
        <f t="shared" si="7"/>
        <v>38</v>
      </c>
      <c r="O28" s="213">
        <f t="shared" si="8"/>
        <v>4.6683046683046681E-2</v>
      </c>
      <c r="P28" s="52">
        <f t="shared" si="9"/>
        <v>-11</v>
      </c>
      <c r="Q28" s="26">
        <f t="shared" si="10"/>
        <v>-0.20370370370370369</v>
      </c>
    </row>
    <row r="29" spans="1:17" x14ac:dyDescent="0.25">
      <c r="A29" s="5" t="s">
        <v>111</v>
      </c>
      <c r="B29" s="94">
        <v>9205</v>
      </c>
      <c r="C29" s="19">
        <v>9311</v>
      </c>
      <c r="D29" s="20">
        <f t="shared" si="0"/>
        <v>-106</v>
      </c>
      <c r="E29" s="106">
        <f t="shared" si="1"/>
        <v>-1.1384384061862313E-2</v>
      </c>
      <c r="F29" s="55">
        <v>8494</v>
      </c>
      <c r="G29" s="162">
        <v>711</v>
      </c>
      <c r="H29" s="148">
        <f t="shared" si="2"/>
        <v>0.92275936990765883</v>
      </c>
      <c r="I29" s="203">
        <f t="shared" si="3"/>
        <v>7.7240630092341125E-2</v>
      </c>
      <c r="J29" s="55">
        <v>8318</v>
      </c>
      <c r="K29" s="206">
        <f t="shared" si="4"/>
        <v>993</v>
      </c>
      <c r="L29" s="215">
        <f t="shared" si="5"/>
        <v>0.89335194930727102</v>
      </c>
      <c r="M29" s="27">
        <f t="shared" si="6"/>
        <v>0.10664805069272904</v>
      </c>
      <c r="N29" s="55">
        <f t="shared" si="7"/>
        <v>176</v>
      </c>
      <c r="O29" s="215">
        <f t="shared" si="8"/>
        <v>2.1158932435681656E-2</v>
      </c>
      <c r="P29" s="56">
        <f t="shared" si="9"/>
        <v>-282</v>
      </c>
      <c r="Q29" s="27">
        <f t="shared" si="10"/>
        <v>-0.28398791540785501</v>
      </c>
    </row>
    <row r="30" spans="1:17" x14ac:dyDescent="0.25">
      <c r="A30" s="5" t="s">
        <v>112</v>
      </c>
      <c r="B30" s="94">
        <v>857</v>
      </c>
      <c r="C30" s="19">
        <v>836</v>
      </c>
      <c r="D30" s="20">
        <f t="shared" si="0"/>
        <v>21</v>
      </c>
      <c r="E30" s="106">
        <f t="shared" si="1"/>
        <v>2.5119617224880382E-2</v>
      </c>
      <c r="F30" s="55">
        <v>824</v>
      </c>
      <c r="G30" s="162">
        <v>33</v>
      </c>
      <c r="H30" s="148">
        <f t="shared" si="2"/>
        <v>0.96149358226371062</v>
      </c>
      <c r="I30" s="203">
        <f t="shared" si="3"/>
        <v>3.8506417736289385E-2</v>
      </c>
      <c r="J30" s="55">
        <v>772</v>
      </c>
      <c r="K30" s="206">
        <f t="shared" si="4"/>
        <v>64</v>
      </c>
      <c r="L30" s="215">
        <f t="shared" si="5"/>
        <v>0.92344497607655507</v>
      </c>
      <c r="M30" s="27">
        <f t="shared" si="6"/>
        <v>7.6555023923444973E-2</v>
      </c>
      <c r="N30" s="55">
        <f t="shared" si="7"/>
        <v>52</v>
      </c>
      <c r="O30" s="215">
        <f t="shared" si="8"/>
        <v>6.7357512953367879E-2</v>
      </c>
      <c r="P30" s="56">
        <f t="shared" si="9"/>
        <v>-31</v>
      </c>
      <c r="Q30" s="27">
        <f t="shared" si="10"/>
        <v>-0.484375</v>
      </c>
    </row>
    <row r="31" spans="1:17" x14ac:dyDescent="0.25">
      <c r="A31" s="6" t="s">
        <v>113</v>
      </c>
      <c r="B31" s="60">
        <v>960</v>
      </c>
      <c r="C31" s="131">
        <v>859</v>
      </c>
      <c r="D31" s="48">
        <f t="shared" si="0"/>
        <v>101</v>
      </c>
      <c r="E31" s="24">
        <f t="shared" si="1"/>
        <v>0.11757857974388825</v>
      </c>
      <c r="F31" s="47">
        <v>917</v>
      </c>
      <c r="G31" s="142">
        <v>43</v>
      </c>
      <c r="H31" s="175">
        <f t="shared" si="2"/>
        <v>0.95520833333333333</v>
      </c>
      <c r="I31" s="235">
        <f t="shared" si="3"/>
        <v>4.4791666666666667E-2</v>
      </c>
      <c r="J31" s="131">
        <f>J32+J33</f>
        <v>809</v>
      </c>
      <c r="K31" s="78">
        <f t="shared" si="4"/>
        <v>50</v>
      </c>
      <c r="L31" s="214">
        <f t="shared" si="5"/>
        <v>0.94179278230500585</v>
      </c>
      <c r="M31" s="24">
        <f t="shared" si="6"/>
        <v>5.8207217694994179E-2</v>
      </c>
      <c r="N31" s="47">
        <f t="shared" si="7"/>
        <v>108</v>
      </c>
      <c r="O31" s="214">
        <f t="shared" si="8"/>
        <v>0.13349814585908529</v>
      </c>
      <c r="P31" s="48">
        <f t="shared" si="9"/>
        <v>-7</v>
      </c>
      <c r="Q31" s="24">
        <f t="shared" si="10"/>
        <v>-0.14000000000000001</v>
      </c>
    </row>
    <row r="32" spans="1:17" x14ac:dyDescent="0.25">
      <c r="A32" s="189" t="s">
        <v>183</v>
      </c>
      <c r="B32" s="104">
        <v>162</v>
      </c>
      <c r="C32" s="49">
        <v>36</v>
      </c>
      <c r="D32" s="190">
        <f t="shared" si="0"/>
        <v>126</v>
      </c>
      <c r="E32" s="191" t="s">
        <v>185</v>
      </c>
      <c r="F32" s="53">
        <v>151</v>
      </c>
      <c r="G32" s="158">
        <v>11</v>
      </c>
      <c r="H32" s="145">
        <f t="shared" si="2"/>
        <v>0.9320987654320988</v>
      </c>
      <c r="I32" s="108">
        <f t="shared" si="3"/>
        <v>6.7901234567901231E-2</v>
      </c>
      <c r="J32" s="49">
        <v>35</v>
      </c>
      <c r="K32" s="219">
        <f t="shared" si="4"/>
        <v>1</v>
      </c>
      <c r="L32" s="221">
        <f t="shared" si="5"/>
        <v>0.97222222222222221</v>
      </c>
      <c r="M32" s="222">
        <f t="shared" si="6"/>
        <v>2.7777777777777776E-2</v>
      </c>
      <c r="N32" s="173">
        <f t="shared" si="7"/>
        <v>116</v>
      </c>
      <c r="O32" s="221">
        <f t="shared" si="8"/>
        <v>3.3142857142857145</v>
      </c>
      <c r="P32" s="190">
        <f t="shared" si="9"/>
        <v>10</v>
      </c>
      <c r="Q32" s="222">
        <f t="shared" si="10"/>
        <v>10</v>
      </c>
    </row>
    <row r="33" spans="1:17" x14ac:dyDescent="0.25">
      <c r="A33" s="9" t="s">
        <v>184</v>
      </c>
      <c r="B33" s="136">
        <f>B31-B32</f>
        <v>798</v>
      </c>
      <c r="C33" s="51">
        <f>C31-C32</f>
        <v>823</v>
      </c>
      <c r="D33" s="52">
        <f>B33-C33</f>
        <v>-25</v>
      </c>
      <c r="E33" s="137">
        <f>D33/C33</f>
        <v>-3.0376670716889428E-2</v>
      </c>
      <c r="F33" s="173">
        <f>F31-F32</f>
        <v>766</v>
      </c>
      <c r="G33" s="170">
        <f>G31-G32</f>
        <v>32</v>
      </c>
      <c r="H33" s="174">
        <f t="shared" si="2"/>
        <v>0.95989974937343359</v>
      </c>
      <c r="I33" s="236">
        <f t="shared" si="3"/>
        <v>4.0100250626566414E-2</v>
      </c>
      <c r="J33" s="173">
        <v>774</v>
      </c>
      <c r="K33" s="79">
        <f t="shared" si="4"/>
        <v>49</v>
      </c>
      <c r="L33" s="213">
        <f t="shared" si="5"/>
        <v>0.9404617253948967</v>
      </c>
      <c r="M33" s="26">
        <f t="shared" si="6"/>
        <v>5.9538274605103282E-2</v>
      </c>
      <c r="N33" s="51">
        <f t="shared" si="7"/>
        <v>-8</v>
      </c>
      <c r="O33" s="213">
        <f t="shared" si="8"/>
        <v>-1.0335917312661499E-2</v>
      </c>
      <c r="P33" s="52">
        <f t="shared" si="9"/>
        <v>-17</v>
      </c>
      <c r="Q33" s="26">
        <f t="shared" si="10"/>
        <v>-0.34693877551020408</v>
      </c>
    </row>
    <row r="34" spans="1:17" x14ac:dyDescent="0.25">
      <c r="A34" s="133" t="s">
        <v>118</v>
      </c>
      <c r="B34" s="134">
        <v>16</v>
      </c>
      <c r="C34" s="131">
        <v>15</v>
      </c>
      <c r="D34" s="132"/>
      <c r="E34" s="135">
        <f t="shared" si="1"/>
        <v>0</v>
      </c>
      <c r="F34" s="131">
        <v>12</v>
      </c>
      <c r="G34" s="171">
        <v>4</v>
      </c>
      <c r="H34" s="175">
        <f t="shared" si="2"/>
        <v>0.75</v>
      </c>
      <c r="I34" s="235">
        <f t="shared" si="3"/>
        <v>0.25</v>
      </c>
      <c r="J34" s="131">
        <v>12</v>
      </c>
      <c r="K34" s="237">
        <f t="shared" si="4"/>
        <v>3</v>
      </c>
      <c r="L34" s="238">
        <f t="shared" si="5"/>
        <v>0.8</v>
      </c>
      <c r="M34" s="239">
        <f t="shared" si="6"/>
        <v>0.2</v>
      </c>
      <c r="N34" s="131">
        <f t="shared" si="7"/>
        <v>0</v>
      </c>
      <c r="O34" s="238">
        <f t="shared" si="8"/>
        <v>0</v>
      </c>
      <c r="P34" s="132">
        <f t="shared" si="9"/>
        <v>1</v>
      </c>
      <c r="Q34" s="239">
        <f t="shared" si="10"/>
        <v>0.33333333333333331</v>
      </c>
    </row>
    <row r="35" spans="1:17" x14ac:dyDescent="0.25">
      <c r="A35" s="4" t="s">
        <v>114</v>
      </c>
      <c r="B35" s="91">
        <v>4316</v>
      </c>
      <c r="C35" s="13">
        <v>4289</v>
      </c>
      <c r="D35" s="14">
        <f t="shared" si="0"/>
        <v>27</v>
      </c>
      <c r="E35" s="107">
        <f t="shared" si="1"/>
        <v>6.2951737001632081E-3</v>
      </c>
      <c r="F35" s="47">
        <v>4070</v>
      </c>
      <c r="G35" s="161">
        <v>246</v>
      </c>
      <c r="H35" s="147">
        <f t="shared" si="2"/>
        <v>0.94300278035217799</v>
      </c>
      <c r="I35" s="202">
        <f t="shared" si="3"/>
        <v>5.6997219647822055E-2</v>
      </c>
      <c r="J35" s="47">
        <f>J36+J37+J38+J39+J40</f>
        <v>4033</v>
      </c>
      <c r="K35" s="78">
        <f t="shared" si="4"/>
        <v>256</v>
      </c>
      <c r="L35" s="214">
        <f t="shared" si="5"/>
        <v>0.94031242713919327</v>
      </c>
      <c r="M35" s="24">
        <f t="shared" si="6"/>
        <v>5.9687572860806712E-2</v>
      </c>
      <c r="N35" s="47">
        <f t="shared" si="7"/>
        <v>37</v>
      </c>
      <c r="O35" s="214">
        <f t="shared" si="8"/>
        <v>9.1743119266055051E-3</v>
      </c>
      <c r="P35" s="48">
        <f t="shared" si="9"/>
        <v>-10</v>
      </c>
      <c r="Q35" s="24">
        <f t="shared" si="10"/>
        <v>-3.90625E-2</v>
      </c>
    </row>
    <row r="36" spans="1:17" x14ac:dyDescent="0.25">
      <c r="A36" s="8" t="s">
        <v>115</v>
      </c>
      <c r="B36" s="92">
        <v>182</v>
      </c>
      <c r="C36" s="15">
        <v>185</v>
      </c>
      <c r="D36" s="16">
        <f t="shared" si="0"/>
        <v>-3</v>
      </c>
      <c r="E36" s="108">
        <f t="shared" si="1"/>
        <v>-1.6216216216216217E-2</v>
      </c>
      <c r="F36" s="49">
        <v>168</v>
      </c>
      <c r="G36" s="159">
        <v>14</v>
      </c>
      <c r="H36" s="145">
        <f t="shared" si="2"/>
        <v>0.92307692307692313</v>
      </c>
      <c r="I36" s="200">
        <f t="shared" si="3"/>
        <v>7.6923076923076927E-2</v>
      </c>
      <c r="J36" s="49">
        <v>174</v>
      </c>
      <c r="K36" s="61">
        <f t="shared" si="4"/>
        <v>11</v>
      </c>
      <c r="L36" s="212">
        <f t="shared" si="5"/>
        <v>0.94054054054054059</v>
      </c>
      <c r="M36" s="76">
        <f t="shared" si="6"/>
        <v>5.9459459459459463E-2</v>
      </c>
      <c r="N36" s="49">
        <f t="shared" si="7"/>
        <v>-6</v>
      </c>
      <c r="O36" s="212">
        <f t="shared" si="8"/>
        <v>-3.4482758620689655E-2</v>
      </c>
      <c r="P36" s="50">
        <f t="shared" si="9"/>
        <v>3</v>
      </c>
      <c r="Q36" s="76">
        <f t="shared" si="10"/>
        <v>0.27272727272727271</v>
      </c>
    </row>
    <row r="37" spans="1:17" x14ac:dyDescent="0.25">
      <c r="A37" s="8" t="s">
        <v>116</v>
      </c>
      <c r="B37" s="92">
        <v>81</v>
      </c>
      <c r="C37" s="15">
        <v>86</v>
      </c>
      <c r="D37" s="16">
        <f t="shared" si="0"/>
        <v>-5</v>
      </c>
      <c r="E37" s="108">
        <f t="shared" si="1"/>
        <v>-5.8139534883720929E-2</v>
      </c>
      <c r="F37" s="49">
        <v>76</v>
      </c>
      <c r="G37" s="159">
        <v>5</v>
      </c>
      <c r="H37" s="145">
        <f t="shared" si="2"/>
        <v>0.93827160493827155</v>
      </c>
      <c r="I37" s="200">
        <f t="shared" si="3"/>
        <v>6.1728395061728392E-2</v>
      </c>
      <c r="J37" s="49">
        <v>81</v>
      </c>
      <c r="K37" s="61">
        <f t="shared" si="4"/>
        <v>5</v>
      </c>
      <c r="L37" s="212">
        <f t="shared" si="5"/>
        <v>0.94186046511627908</v>
      </c>
      <c r="M37" s="76">
        <f t="shared" si="6"/>
        <v>5.8139534883720929E-2</v>
      </c>
      <c r="N37" s="49">
        <f t="shared" si="7"/>
        <v>-5</v>
      </c>
      <c r="O37" s="212">
        <f t="shared" si="8"/>
        <v>-6.1728395061728392E-2</v>
      </c>
      <c r="P37" s="50">
        <f t="shared" si="9"/>
        <v>0</v>
      </c>
      <c r="Q37" s="76">
        <f t="shared" si="10"/>
        <v>0</v>
      </c>
    </row>
    <row r="38" spans="1:17" x14ac:dyDescent="0.25">
      <c r="A38" s="8" t="s">
        <v>117</v>
      </c>
      <c r="B38" s="92">
        <v>98</v>
      </c>
      <c r="C38" s="15">
        <v>104</v>
      </c>
      <c r="D38" s="16">
        <f t="shared" si="0"/>
        <v>-6</v>
      </c>
      <c r="E38" s="108">
        <f t="shared" si="1"/>
        <v>-5.7692307692307696E-2</v>
      </c>
      <c r="F38" s="49">
        <v>86</v>
      </c>
      <c r="G38" s="159">
        <v>12</v>
      </c>
      <c r="H38" s="145">
        <f t="shared" si="2"/>
        <v>0.87755102040816324</v>
      </c>
      <c r="I38" s="200">
        <f t="shared" si="3"/>
        <v>0.12244897959183673</v>
      </c>
      <c r="J38" s="49">
        <v>102</v>
      </c>
      <c r="K38" s="61">
        <f t="shared" si="4"/>
        <v>2</v>
      </c>
      <c r="L38" s="212">
        <f t="shared" si="5"/>
        <v>0.98076923076923073</v>
      </c>
      <c r="M38" s="76">
        <f t="shared" si="6"/>
        <v>1.9230769230769232E-2</v>
      </c>
      <c r="N38" s="49">
        <f t="shared" si="7"/>
        <v>-16</v>
      </c>
      <c r="O38" s="212">
        <f t="shared" si="8"/>
        <v>-0.15686274509803921</v>
      </c>
      <c r="P38" s="50">
        <f t="shared" si="9"/>
        <v>10</v>
      </c>
      <c r="Q38" s="76">
        <f t="shared" si="10"/>
        <v>5</v>
      </c>
    </row>
    <row r="39" spans="1:17" x14ac:dyDescent="0.25">
      <c r="A39" s="8" t="s">
        <v>119</v>
      </c>
      <c r="B39" s="92">
        <v>2147</v>
      </c>
      <c r="C39" s="15">
        <v>2102</v>
      </c>
      <c r="D39" s="16">
        <f t="shared" si="0"/>
        <v>45</v>
      </c>
      <c r="E39" s="108">
        <f t="shared" si="1"/>
        <v>2.1408182683158895E-2</v>
      </c>
      <c r="F39" s="49">
        <v>2026</v>
      </c>
      <c r="G39" s="159">
        <v>121</v>
      </c>
      <c r="H39" s="145">
        <f t="shared" si="2"/>
        <v>0.94364229156963209</v>
      </c>
      <c r="I39" s="200">
        <f t="shared" si="3"/>
        <v>5.6357708430367956E-2</v>
      </c>
      <c r="J39" s="49">
        <v>1973</v>
      </c>
      <c r="K39" s="61">
        <f t="shared" si="4"/>
        <v>129</v>
      </c>
      <c r="L39" s="212">
        <f t="shared" si="5"/>
        <v>0.93862987630827788</v>
      </c>
      <c r="M39" s="76">
        <f t="shared" si="6"/>
        <v>6.1370123691722171E-2</v>
      </c>
      <c r="N39" s="49">
        <f t="shared" si="7"/>
        <v>53</v>
      </c>
      <c r="O39" s="212">
        <f t="shared" si="8"/>
        <v>2.6862645717181957E-2</v>
      </c>
      <c r="P39" s="50">
        <f t="shared" si="9"/>
        <v>-8</v>
      </c>
      <c r="Q39" s="76">
        <f t="shared" si="10"/>
        <v>-6.2015503875968991E-2</v>
      </c>
    </row>
    <row r="40" spans="1:17" x14ac:dyDescent="0.25">
      <c r="A40" s="9" t="s">
        <v>120</v>
      </c>
      <c r="B40" s="89">
        <f>B35-(B36+B37+B38+B39)</f>
        <v>1808</v>
      </c>
      <c r="C40" s="17">
        <f>C35-(C36+C37+C38+C39)</f>
        <v>1812</v>
      </c>
      <c r="D40" s="18">
        <f t="shared" si="0"/>
        <v>-4</v>
      </c>
      <c r="E40" s="109">
        <f t="shared" si="1"/>
        <v>-2.2075055187637969E-3</v>
      </c>
      <c r="F40" s="51">
        <f>F35-(F36+F37+F38+F39)</f>
        <v>1714</v>
      </c>
      <c r="G40" s="160">
        <f>G35-(G36+G37+G38+G39)</f>
        <v>94</v>
      </c>
      <c r="H40" s="146">
        <f t="shared" si="2"/>
        <v>0.94800884955752207</v>
      </c>
      <c r="I40" s="201">
        <f t="shared" si="3"/>
        <v>5.1991150442477874E-2</v>
      </c>
      <c r="J40" s="51">
        <v>1703</v>
      </c>
      <c r="K40" s="79">
        <f t="shared" si="4"/>
        <v>109</v>
      </c>
      <c r="L40" s="213">
        <f t="shared" si="5"/>
        <v>0.9398454746136865</v>
      </c>
      <c r="M40" s="26">
        <f t="shared" si="6"/>
        <v>6.0154525386313468E-2</v>
      </c>
      <c r="N40" s="51">
        <f t="shared" si="7"/>
        <v>11</v>
      </c>
      <c r="O40" s="213">
        <f t="shared" si="8"/>
        <v>6.4591896652965355E-3</v>
      </c>
      <c r="P40" s="52">
        <f t="shared" si="9"/>
        <v>-15</v>
      </c>
      <c r="Q40" s="26">
        <f t="shared" si="10"/>
        <v>-0.13761467889908258</v>
      </c>
    </row>
    <row r="41" spans="1:17" ht="15.75" thickBot="1" x14ac:dyDescent="0.3">
      <c r="A41" s="10" t="s">
        <v>53</v>
      </c>
      <c r="B41" s="97">
        <v>660</v>
      </c>
      <c r="C41" s="21">
        <v>672</v>
      </c>
      <c r="D41" s="22">
        <f t="shared" si="0"/>
        <v>-12</v>
      </c>
      <c r="E41" s="111">
        <f t="shared" si="1"/>
        <v>-1.7857142857142856E-2</v>
      </c>
      <c r="F41" s="57">
        <v>627</v>
      </c>
      <c r="G41" s="172">
        <v>33</v>
      </c>
      <c r="H41" s="149">
        <f t="shared" si="2"/>
        <v>0.95</v>
      </c>
      <c r="I41" s="204">
        <f t="shared" si="3"/>
        <v>0.05</v>
      </c>
      <c r="J41" s="57">
        <v>642</v>
      </c>
      <c r="K41" s="207">
        <f t="shared" si="4"/>
        <v>30</v>
      </c>
      <c r="L41" s="216">
        <f t="shared" si="5"/>
        <v>0.9553571428571429</v>
      </c>
      <c r="M41" s="28">
        <f t="shared" si="6"/>
        <v>4.4642857142857144E-2</v>
      </c>
      <c r="N41" s="57">
        <f t="shared" si="7"/>
        <v>-15</v>
      </c>
      <c r="O41" s="216">
        <f t="shared" si="8"/>
        <v>-2.336448598130841E-2</v>
      </c>
      <c r="P41" s="58">
        <f t="shared" si="9"/>
        <v>3</v>
      </c>
      <c r="Q41" s="28">
        <f t="shared" si="10"/>
        <v>0.1</v>
      </c>
    </row>
    <row r="42" spans="1:17" x14ac:dyDescent="0.25">
      <c r="F42" s="112"/>
    </row>
  </sheetData>
  <mergeCells count="17">
    <mergeCell ref="P4:P5"/>
    <mergeCell ref="Q4:Q5"/>
    <mergeCell ref="K4:K5"/>
    <mergeCell ref="L4:L5"/>
    <mergeCell ref="M4:M5"/>
    <mergeCell ref="N4:N5"/>
    <mergeCell ref="O4:O5"/>
    <mergeCell ref="J4:J5"/>
    <mergeCell ref="H4:H5"/>
    <mergeCell ref="I4:I5"/>
    <mergeCell ref="G4:G5"/>
    <mergeCell ref="A4:A5"/>
    <mergeCell ref="C4:C5"/>
    <mergeCell ref="D4:D5"/>
    <mergeCell ref="E4:E5"/>
    <mergeCell ref="F4:F5"/>
    <mergeCell ref="B4:B5"/>
  </mergeCells>
  <pageMargins left="0.7" right="0.7" top="0.75" bottom="0.75" header="0.3" footer="0.3"/>
  <pageSetup scale="45" fitToWidth="0" fitToHeight="0" orientation="landscape" r:id="rId1"/>
  <headerFoot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view="pageBreakPreview" topLeftCell="F1" zoomScale="60" zoomScaleNormal="100" workbookViewId="0">
      <selection activeCell="J4" sqref="J4:Q5"/>
    </sheetView>
  </sheetViews>
  <sheetFormatPr defaultRowHeight="15" x14ac:dyDescent="0.25"/>
  <cols>
    <col min="1" max="1" width="35.7109375" customWidth="1"/>
    <col min="2" max="3" width="15.7109375" customWidth="1"/>
    <col min="4" max="4" width="13.7109375" customWidth="1"/>
    <col min="5" max="5" width="10.7109375" customWidth="1"/>
    <col min="6" max="7" width="13" customWidth="1"/>
    <col min="8" max="9" width="12.7109375" customWidth="1"/>
    <col min="10" max="10" width="13" style="193" customWidth="1"/>
    <col min="11" max="14" width="15.28515625" customWidth="1"/>
    <col min="15" max="15" width="16.85546875" customWidth="1"/>
    <col min="16" max="17" width="15.28515625" customWidth="1"/>
    <col min="18" max="18" width="10.5703125" bestFit="1" customWidth="1"/>
  </cols>
  <sheetData>
    <row r="1" spans="1:17" x14ac:dyDescent="0.25">
      <c r="A1" s="1" t="s">
        <v>121</v>
      </c>
      <c r="B1" s="1"/>
    </row>
    <row r="2" spans="1:17" x14ac:dyDescent="0.25">
      <c r="A2" s="2" t="s">
        <v>1</v>
      </c>
      <c r="B2" s="2"/>
    </row>
    <row r="3" spans="1:17" ht="15.75" thickBot="1" x14ac:dyDescent="0.3"/>
    <row r="4" spans="1:17" s="196" customFormat="1" ht="15" customHeight="1" x14ac:dyDescent="0.25">
      <c r="A4" s="372" t="s">
        <v>2</v>
      </c>
      <c r="B4" s="378" t="s">
        <v>186</v>
      </c>
      <c r="C4" s="368" t="s">
        <v>187</v>
      </c>
      <c r="D4" s="374" t="s">
        <v>188</v>
      </c>
      <c r="E4" s="376" t="s">
        <v>189</v>
      </c>
      <c r="F4" s="368" t="s">
        <v>190</v>
      </c>
      <c r="G4" s="383" t="s">
        <v>191</v>
      </c>
      <c r="H4" s="368" t="s">
        <v>192</v>
      </c>
      <c r="I4" s="370" t="s">
        <v>193</v>
      </c>
      <c r="J4" s="366" t="s">
        <v>201</v>
      </c>
      <c r="K4" s="380" t="s">
        <v>194</v>
      </c>
      <c r="L4" s="374" t="s">
        <v>195</v>
      </c>
      <c r="M4" s="376" t="s">
        <v>196</v>
      </c>
      <c r="N4" s="368" t="s">
        <v>197</v>
      </c>
      <c r="O4" s="374" t="s">
        <v>198</v>
      </c>
      <c r="P4" s="374" t="s">
        <v>199</v>
      </c>
      <c r="Q4" s="376" t="s">
        <v>200</v>
      </c>
    </row>
    <row r="5" spans="1:17" s="196" customFormat="1" ht="30.75" customHeight="1" thickBot="1" x14ac:dyDescent="0.3">
      <c r="A5" s="373"/>
      <c r="B5" s="379"/>
      <c r="C5" s="369"/>
      <c r="D5" s="375"/>
      <c r="E5" s="377"/>
      <c r="F5" s="369"/>
      <c r="G5" s="384"/>
      <c r="H5" s="369"/>
      <c r="I5" s="371"/>
      <c r="J5" s="367"/>
      <c r="K5" s="381"/>
      <c r="L5" s="375"/>
      <c r="M5" s="377"/>
      <c r="N5" s="369"/>
      <c r="O5" s="375"/>
      <c r="P5" s="375"/>
      <c r="Q5" s="377"/>
    </row>
    <row r="6" spans="1:17" x14ac:dyDescent="0.25">
      <c r="A6" s="3" t="s">
        <v>121</v>
      </c>
      <c r="B6" s="90">
        <v>251523</v>
      </c>
      <c r="C6" s="45">
        <v>254775</v>
      </c>
      <c r="D6" s="46">
        <f>B6-C6</f>
        <v>-3252</v>
      </c>
      <c r="E6" s="23">
        <f>D6/C6</f>
        <v>-1.2764203709155137E-2</v>
      </c>
      <c r="F6" s="45">
        <v>228536</v>
      </c>
      <c r="G6" s="157">
        <v>22987</v>
      </c>
      <c r="H6" s="143">
        <f>F6/B6</f>
        <v>0.90860875546172715</v>
      </c>
      <c r="I6" s="198">
        <f>G6/B6</f>
        <v>9.1391244538272839E-2</v>
      </c>
      <c r="J6" s="45">
        <v>223943</v>
      </c>
      <c r="K6" s="205">
        <f>C6-J6</f>
        <v>30832</v>
      </c>
      <c r="L6" s="210">
        <f>J6/C6</f>
        <v>0.87898341674026104</v>
      </c>
      <c r="M6" s="23">
        <f>K6/C6</f>
        <v>0.12101658325973899</v>
      </c>
      <c r="N6" s="45">
        <f>F6-J6</f>
        <v>4593</v>
      </c>
      <c r="O6" s="210">
        <f>(F6-J6)/J6</f>
        <v>2.0509683267617207E-2</v>
      </c>
      <c r="P6" s="46">
        <f>G6-K6</f>
        <v>-7845</v>
      </c>
      <c r="Q6" s="23">
        <f>(G6-K6)/K6</f>
        <v>-0.25444343539180075</v>
      </c>
    </row>
    <row r="7" spans="1:17" x14ac:dyDescent="0.25">
      <c r="A7" s="4" t="s">
        <v>15</v>
      </c>
      <c r="B7" s="91">
        <v>3529</v>
      </c>
      <c r="C7" s="47">
        <v>3457</v>
      </c>
      <c r="D7" s="48">
        <f t="shared" ref="D7:D48" si="0">B7-C7</f>
        <v>72</v>
      </c>
      <c r="E7" s="24">
        <f t="shared" ref="E7:E48" si="1">D7/C7</f>
        <v>2.0827306913508821E-2</v>
      </c>
      <c r="F7" s="47">
        <v>3400</v>
      </c>
      <c r="G7" s="161">
        <v>129</v>
      </c>
      <c r="H7" s="147">
        <f t="shared" ref="H7:H49" si="2">F7/B7</f>
        <v>0.96344573533578914</v>
      </c>
      <c r="I7" s="202">
        <f t="shared" ref="I7:I49" si="3">G7/B7</f>
        <v>3.6554264664210821E-2</v>
      </c>
      <c r="J7" s="47">
        <f>J8+J9</f>
        <v>3294</v>
      </c>
      <c r="K7" s="78">
        <f t="shared" ref="K7:K49" si="4">C7-J7</f>
        <v>163</v>
      </c>
      <c r="L7" s="214">
        <f t="shared" ref="L7:L49" si="5">J7/C7</f>
        <v>0.95284929129302864</v>
      </c>
      <c r="M7" s="24">
        <f t="shared" ref="M7:M49" si="6">K7/C7</f>
        <v>4.7150708706971363E-2</v>
      </c>
      <c r="N7" s="47">
        <f t="shared" ref="N7:N49" si="7">F7-J7</f>
        <v>106</v>
      </c>
      <c r="O7" s="214">
        <f t="shared" ref="O7:O49" si="8">(F7-J7)/J7</f>
        <v>3.2179720704310869E-2</v>
      </c>
      <c r="P7" s="48">
        <f t="shared" ref="P7:P49" si="9">G7-K7</f>
        <v>-34</v>
      </c>
      <c r="Q7" s="24">
        <f t="shared" ref="Q7:Q49" si="10">(G7-K7)/K7</f>
        <v>-0.20858895705521471</v>
      </c>
    </row>
    <row r="8" spans="1:17" x14ac:dyDescent="0.25">
      <c r="A8" s="8" t="s">
        <v>118</v>
      </c>
      <c r="B8" s="92">
        <v>6</v>
      </c>
      <c r="C8" s="49">
        <v>16</v>
      </c>
      <c r="D8" s="50">
        <f t="shared" si="0"/>
        <v>-10</v>
      </c>
      <c r="E8" s="76">
        <f t="shared" si="1"/>
        <v>-0.625</v>
      </c>
      <c r="F8" s="49">
        <v>6</v>
      </c>
      <c r="G8" s="159">
        <v>0</v>
      </c>
      <c r="H8" s="145">
        <f t="shared" si="2"/>
        <v>1</v>
      </c>
      <c r="I8" s="200">
        <f t="shared" si="3"/>
        <v>0</v>
      </c>
      <c r="J8" s="49">
        <v>14</v>
      </c>
      <c r="K8" s="61">
        <f t="shared" si="4"/>
        <v>2</v>
      </c>
      <c r="L8" s="212">
        <f t="shared" si="5"/>
        <v>0.875</v>
      </c>
      <c r="M8" s="76">
        <f t="shared" si="6"/>
        <v>0.125</v>
      </c>
      <c r="N8" s="49">
        <f t="shared" si="7"/>
        <v>-8</v>
      </c>
      <c r="O8" s="212">
        <f t="shared" si="8"/>
        <v>-0.5714285714285714</v>
      </c>
      <c r="P8" s="50">
        <f t="shared" si="9"/>
        <v>-2</v>
      </c>
      <c r="Q8" s="76">
        <f t="shared" si="10"/>
        <v>-1</v>
      </c>
    </row>
    <row r="9" spans="1:17" x14ac:dyDescent="0.25">
      <c r="A9" s="9" t="s">
        <v>18</v>
      </c>
      <c r="B9" s="89">
        <f>B7-B8</f>
        <v>3523</v>
      </c>
      <c r="C9" s="51">
        <f>C7-C8</f>
        <v>3441</v>
      </c>
      <c r="D9" s="52">
        <f t="shared" si="0"/>
        <v>82</v>
      </c>
      <c r="E9" s="26">
        <f t="shared" si="1"/>
        <v>2.3830281894798022E-2</v>
      </c>
      <c r="F9" s="51">
        <f>F7-F8</f>
        <v>3394</v>
      </c>
      <c r="G9" s="160">
        <f>G7-G8</f>
        <v>129</v>
      </c>
      <c r="H9" s="146">
        <f t="shared" si="2"/>
        <v>0.96338347998864604</v>
      </c>
      <c r="I9" s="201">
        <f t="shared" si="3"/>
        <v>3.6616520011353959E-2</v>
      </c>
      <c r="J9" s="51">
        <v>3280</v>
      </c>
      <c r="K9" s="79">
        <f t="shared" si="4"/>
        <v>161</v>
      </c>
      <c r="L9" s="213">
        <f t="shared" si="5"/>
        <v>0.953211275791921</v>
      </c>
      <c r="M9" s="26">
        <f t="shared" si="6"/>
        <v>4.6788724208079044E-2</v>
      </c>
      <c r="N9" s="51">
        <f t="shared" si="7"/>
        <v>114</v>
      </c>
      <c r="O9" s="213">
        <f t="shared" si="8"/>
        <v>3.4756097560975613E-2</v>
      </c>
      <c r="P9" s="52">
        <f t="shared" si="9"/>
        <v>-32</v>
      </c>
      <c r="Q9" s="26">
        <f t="shared" si="10"/>
        <v>-0.19875776397515527</v>
      </c>
    </row>
    <row r="10" spans="1:17" x14ac:dyDescent="0.25">
      <c r="A10" s="4" t="s">
        <v>122</v>
      </c>
      <c r="B10" s="91">
        <v>4006</v>
      </c>
      <c r="C10" s="47">
        <v>3929</v>
      </c>
      <c r="D10" s="48">
        <f t="shared" si="0"/>
        <v>77</v>
      </c>
      <c r="E10" s="24">
        <f t="shared" si="1"/>
        <v>1.9597862051412573E-2</v>
      </c>
      <c r="F10" s="47">
        <v>3754</v>
      </c>
      <c r="G10" s="161">
        <v>252</v>
      </c>
      <c r="H10" s="147">
        <f t="shared" si="2"/>
        <v>0.93709435846230649</v>
      </c>
      <c r="I10" s="202">
        <f t="shared" si="3"/>
        <v>6.2905641537693457E-2</v>
      </c>
      <c r="J10" s="47">
        <f>J11+J12+J13+J14</f>
        <v>3660</v>
      </c>
      <c r="K10" s="78">
        <f t="shared" si="4"/>
        <v>269</v>
      </c>
      <c r="L10" s="214">
        <f t="shared" si="5"/>
        <v>0.93153474166454564</v>
      </c>
      <c r="M10" s="24">
        <f t="shared" si="6"/>
        <v>6.8465258335454318E-2</v>
      </c>
      <c r="N10" s="47">
        <f t="shared" si="7"/>
        <v>94</v>
      </c>
      <c r="O10" s="214">
        <f t="shared" si="8"/>
        <v>2.5683060109289616E-2</v>
      </c>
      <c r="P10" s="48">
        <f t="shared" si="9"/>
        <v>-17</v>
      </c>
      <c r="Q10" s="24">
        <f t="shared" si="10"/>
        <v>-6.3197026022304828E-2</v>
      </c>
    </row>
    <row r="11" spans="1:17" x14ac:dyDescent="0.25">
      <c r="A11" s="8" t="s">
        <v>123</v>
      </c>
      <c r="B11" s="92">
        <v>2228</v>
      </c>
      <c r="C11" s="49">
        <v>2131</v>
      </c>
      <c r="D11" s="50">
        <f t="shared" si="0"/>
        <v>97</v>
      </c>
      <c r="E11" s="76">
        <f t="shared" si="1"/>
        <v>4.5518535898639134E-2</v>
      </c>
      <c r="F11" s="49">
        <v>2103</v>
      </c>
      <c r="G11" s="159">
        <v>125</v>
      </c>
      <c r="H11" s="145">
        <f t="shared" si="2"/>
        <v>0.94389587073608616</v>
      </c>
      <c r="I11" s="200">
        <f t="shared" si="3"/>
        <v>5.6104129263913824E-2</v>
      </c>
      <c r="J11" s="49">
        <v>1980</v>
      </c>
      <c r="K11" s="61">
        <f t="shared" si="4"/>
        <v>151</v>
      </c>
      <c r="L11" s="212">
        <f t="shared" si="5"/>
        <v>0.92914124824026278</v>
      </c>
      <c r="M11" s="76">
        <f t="shared" si="6"/>
        <v>7.0858751759737215E-2</v>
      </c>
      <c r="N11" s="49">
        <f t="shared" si="7"/>
        <v>123</v>
      </c>
      <c r="O11" s="212">
        <f t="shared" si="8"/>
        <v>6.2121212121212119E-2</v>
      </c>
      <c r="P11" s="50">
        <f t="shared" si="9"/>
        <v>-26</v>
      </c>
      <c r="Q11" s="76">
        <f t="shared" si="10"/>
        <v>-0.17218543046357615</v>
      </c>
    </row>
    <row r="12" spans="1:17" x14ac:dyDescent="0.25">
      <c r="A12" s="8" t="s">
        <v>124</v>
      </c>
      <c r="B12" s="92">
        <v>245</v>
      </c>
      <c r="C12" s="49">
        <v>255</v>
      </c>
      <c r="D12" s="50">
        <f t="shared" si="0"/>
        <v>-10</v>
      </c>
      <c r="E12" s="76">
        <f t="shared" si="1"/>
        <v>-3.9215686274509803E-2</v>
      </c>
      <c r="F12" s="49">
        <v>212</v>
      </c>
      <c r="G12" s="159">
        <v>33</v>
      </c>
      <c r="H12" s="145">
        <f t="shared" si="2"/>
        <v>0.86530612244897964</v>
      </c>
      <c r="I12" s="200">
        <f t="shared" si="3"/>
        <v>0.13469387755102041</v>
      </c>
      <c r="J12" s="49">
        <v>235</v>
      </c>
      <c r="K12" s="61">
        <f t="shared" si="4"/>
        <v>20</v>
      </c>
      <c r="L12" s="212">
        <f t="shared" si="5"/>
        <v>0.92156862745098034</v>
      </c>
      <c r="M12" s="76">
        <f t="shared" si="6"/>
        <v>7.8431372549019607E-2</v>
      </c>
      <c r="N12" s="49">
        <f t="shared" si="7"/>
        <v>-23</v>
      </c>
      <c r="O12" s="212">
        <f t="shared" si="8"/>
        <v>-9.7872340425531917E-2</v>
      </c>
      <c r="P12" s="50">
        <f t="shared" si="9"/>
        <v>13</v>
      </c>
      <c r="Q12" s="76">
        <f t="shared" si="10"/>
        <v>0.65</v>
      </c>
    </row>
    <row r="13" spans="1:17" x14ac:dyDescent="0.25">
      <c r="A13" s="8" t="s">
        <v>125</v>
      </c>
      <c r="B13" s="92">
        <v>30</v>
      </c>
      <c r="C13" s="49">
        <v>31</v>
      </c>
      <c r="D13" s="50">
        <f t="shared" si="0"/>
        <v>-1</v>
      </c>
      <c r="E13" s="76">
        <f t="shared" si="1"/>
        <v>-3.2258064516129031E-2</v>
      </c>
      <c r="F13" s="49">
        <v>30</v>
      </c>
      <c r="G13" s="159">
        <v>0</v>
      </c>
      <c r="H13" s="145">
        <f t="shared" si="2"/>
        <v>1</v>
      </c>
      <c r="I13" s="200">
        <f t="shared" si="3"/>
        <v>0</v>
      </c>
      <c r="J13" s="49">
        <v>29</v>
      </c>
      <c r="K13" s="61">
        <f t="shared" si="4"/>
        <v>2</v>
      </c>
      <c r="L13" s="212">
        <f t="shared" si="5"/>
        <v>0.93548387096774188</v>
      </c>
      <c r="M13" s="76">
        <f t="shared" si="6"/>
        <v>6.4516129032258063E-2</v>
      </c>
      <c r="N13" s="49">
        <f t="shared" si="7"/>
        <v>1</v>
      </c>
      <c r="O13" s="212">
        <f t="shared" si="8"/>
        <v>3.4482758620689655E-2</v>
      </c>
      <c r="P13" s="50">
        <f t="shared" si="9"/>
        <v>-2</v>
      </c>
      <c r="Q13" s="76">
        <f t="shared" si="10"/>
        <v>-1</v>
      </c>
    </row>
    <row r="14" spans="1:17" x14ac:dyDescent="0.25">
      <c r="A14" s="9" t="s">
        <v>126</v>
      </c>
      <c r="B14" s="89">
        <f>B10-(B11+B12+B13)</f>
        <v>1503</v>
      </c>
      <c r="C14" s="51">
        <f>C10-(C11+C12+C13)</f>
        <v>1512</v>
      </c>
      <c r="D14" s="52">
        <f t="shared" si="0"/>
        <v>-9</v>
      </c>
      <c r="E14" s="26">
        <f t="shared" si="1"/>
        <v>-5.9523809523809521E-3</v>
      </c>
      <c r="F14" s="51">
        <f>F10-(F11+F12+F13)</f>
        <v>1409</v>
      </c>
      <c r="G14" s="160">
        <f>G10-(G11+G12+G13)</f>
        <v>94</v>
      </c>
      <c r="H14" s="146">
        <f t="shared" si="2"/>
        <v>0.93745841650033268</v>
      </c>
      <c r="I14" s="201">
        <f t="shared" si="3"/>
        <v>6.2541583499667333E-2</v>
      </c>
      <c r="J14" s="51">
        <v>1416</v>
      </c>
      <c r="K14" s="79">
        <f t="shared" si="4"/>
        <v>96</v>
      </c>
      <c r="L14" s="213">
        <f t="shared" si="5"/>
        <v>0.93650793650793651</v>
      </c>
      <c r="M14" s="26">
        <f t="shared" si="6"/>
        <v>6.3492063492063489E-2</v>
      </c>
      <c r="N14" s="51">
        <f t="shared" si="7"/>
        <v>-7</v>
      </c>
      <c r="O14" s="213">
        <f t="shared" si="8"/>
        <v>-4.9435028248587575E-3</v>
      </c>
      <c r="P14" s="52">
        <f t="shared" si="9"/>
        <v>-2</v>
      </c>
      <c r="Q14" s="26">
        <f t="shared" si="10"/>
        <v>-2.0833333333333332E-2</v>
      </c>
    </row>
    <row r="15" spans="1:17" x14ac:dyDescent="0.25">
      <c r="A15" s="5" t="s">
        <v>127</v>
      </c>
      <c r="B15" s="94">
        <v>5490</v>
      </c>
      <c r="C15" s="55">
        <v>5423</v>
      </c>
      <c r="D15" s="56">
        <f t="shared" si="0"/>
        <v>67</v>
      </c>
      <c r="E15" s="27">
        <f t="shared" si="1"/>
        <v>1.2354785174257791E-2</v>
      </c>
      <c r="F15" s="55">
        <v>5273</v>
      </c>
      <c r="G15" s="162">
        <v>217</v>
      </c>
      <c r="H15" s="148">
        <f t="shared" si="2"/>
        <v>0.96047358834244079</v>
      </c>
      <c r="I15" s="203">
        <f t="shared" si="3"/>
        <v>3.9526411657559199E-2</v>
      </c>
      <c r="J15" s="55">
        <v>5118</v>
      </c>
      <c r="K15" s="206">
        <f t="shared" si="4"/>
        <v>305</v>
      </c>
      <c r="L15" s="215">
        <f t="shared" si="5"/>
        <v>0.94375806749031899</v>
      </c>
      <c r="M15" s="27">
        <f t="shared" si="6"/>
        <v>5.6241932509680986E-2</v>
      </c>
      <c r="N15" s="55">
        <f t="shared" si="7"/>
        <v>155</v>
      </c>
      <c r="O15" s="215">
        <f t="shared" si="8"/>
        <v>3.0285267682688549E-2</v>
      </c>
      <c r="P15" s="56">
        <f t="shared" si="9"/>
        <v>-88</v>
      </c>
      <c r="Q15" s="27">
        <f t="shared" si="10"/>
        <v>-0.28852459016393445</v>
      </c>
    </row>
    <row r="16" spans="1:17" x14ac:dyDescent="0.25">
      <c r="A16" s="5" t="s">
        <v>128</v>
      </c>
      <c r="B16" s="94">
        <v>68899</v>
      </c>
      <c r="C16" s="55">
        <v>74065</v>
      </c>
      <c r="D16" s="56">
        <f t="shared" si="0"/>
        <v>-5166</v>
      </c>
      <c r="E16" s="27">
        <f t="shared" si="1"/>
        <v>-6.9749544319179096E-2</v>
      </c>
      <c r="F16" s="55">
        <v>57751</v>
      </c>
      <c r="G16" s="162">
        <v>11148</v>
      </c>
      <c r="H16" s="148">
        <f t="shared" si="2"/>
        <v>0.83819794191497698</v>
      </c>
      <c r="I16" s="203">
        <f t="shared" si="3"/>
        <v>0.16180205808502302</v>
      </c>
      <c r="J16" s="55">
        <v>58404</v>
      </c>
      <c r="K16" s="206">
        <f t="shared" si="4"/>
        <v>15661</v>
      </c>
      <c r="L16" s="215">
        <f t="shared" si="5"/>
        <v>0.78855059744818745</v>
      </c>
      <c r="M16" s="27">
        <f t="shared" si="6"/>
        <v>0.2114494025518126</v>
      </c>
      <c r="N16" s="55">
        <f t="shared" si="7"/>
        <v>-653</v>
      </c>
      <c r="O16" s="215">
        <f t="shared" si="8"/>
        <v>-1.1180741045133894E-2</v>
      </c>
      <c r="P16" s="56">
        <f t="shared" si="9"/>
        <v>-4513</v>
      </c>
      <c r="Q16" s="27">
        <f t="shared" si="10"/>
        <v>-0.2881680607879446</v>
      </c>
    </row>
    <row r="17" spans="1:19" x14ac:dyDescent="0.25">
      <c r="A17" s="5" t="s">
        <v>129</v>
      </c>
      <c r="B17" s="94">
        <v>5963</v>
      </c>
      <c r="C17" s="55">
        <v>5898</v>
      </c>
      <c r="D17" s="56">
        <f t="shared" si="0"/>
        <v>65</v>
      </c>
      <c r="E17" s="27">
        <f t="shared" si="1"/>
        <v>1.102068497795863E-2</v>
      </c>
      <c r="F17" s="55">
        <v>5686</v>
      </c>
      <c r="G17" s="162">
        <v>277</v>
      </c>
      <c r="H17" s="148">
        <f t="shared" si="2"/>
        <v>0.95354687237967461</v>
      </c>
      <c r="I17" s="203">
        <f t="shared" si="3"/>
        <v>4.6453127620325337E-2</v>
      </c>
      <c r="J17" s="55">
        <v>5555</v>
      </c>
      <c r="K17" s="206">
        <f t="shared" si="4"/>
        <v>343</v>
      </c>
      <c r="L17" s="215">
        <f t="shared" si="5"/>
        <v>0.94184469311631058</v>
      </c>
      <c r="M17" s="27">
        <f t="shared" si="6"/>
        <v>5.8155306883689389E-2</v>
      </c>
      <c r="N17" s="55">
        <f t="shared" si="7"/>
        <v>131</v>
      </c>
      <c r="O17" s="215">
        <f t="shared" si="8"/>
        <v>2.3582358235823584E-2</v>
      </c>
      <c r="P17" s="56">
        <f t="shared" si="9"/>
        <v>-66</v>
      </c>
      <c r="Q17" s="27">
        <f t="shared" si="10"/>
        <v>-0.1924198250728863</v>
      </c>
    </row>
    <row r="18" spans="1:19" s="75" customFormat="1" x14ac:dyDescent="0.25">
      <c r="A18" s="72" t="s">
        <v>130</v>
      </c>
      <c r="B18" s="113">
        <v>3578</v>
      </c>
      <c r="C18" s="114">
        <v>3508</v>
      </c>
      <c r="D18" s="115">
        <f t="shared" si="0"/>
        <v>70</v>
      </c>
      <c r="E18" s="116">
        <f t="shared" si="1"/>
        <v>1.9954389965792473E-2</v>
      </c>
      <c r="F18" s="114">
        <v>3393</v>
      </c>
      <c r="G18" s="176">
        <v>185</v>
      </c>
      <c r="H18" s="181">
        <f t="shared" si="2"/>
        <v>0.9482951369480157</v>
      </c>
      <c r="I18" s="240">
        <f t="shared" si="3"/>
        <v>5.1704863051984351E-2</v>
      </c>
      <c r="J18" s="114">
        <f>J19+J20</f>
        <v>3259</v>
      </c>
      <c r="K18" s="243">
        <f t="shared" si="4"/>
        <v>249</v>
      </c>
      <c r="L18" s="247">
        <f t="shared" si="5"/>
        <v>0.92901938426453823</v>
      </c>
      <c r="M18" s="116">
        <f t="shared" si="6"/>
        <v>7.0980615735461799E-2</v>
      </c>
      <c r="N18" s="114">
        <f t="shared" si="7"/>
        <v>134</v>
      </c>
      <c r="O18" s="247">
        <f t="shared" si="8"/>
        <v>4.1116907026695307E-2</v>
      </c>
      <c r="P18" s="115">
        <f t="shared" si="9"/>
        <v>-64</v>
      </c>
      <c r="Q18" s="116">
        <f t="shared" si="10"/>
        <v>-0.25702811244979917</v>
      </c>
      <c r="R18"/>
      <c r="S18"/>
    </row>
    <row r="19" spans="1:19" s="75" customFormat="1" x14ac:dyDescent="0.25">
      <c r="A19" s="117" t="s">
        <v>179</v>
      </c>
      <c r="B19" s="118">
        <v>2380</v>
      </c>
      <c r="C19" s="119">
        <v>2328</v>
      </c>
      <c r="D19" s="120">
        <f t="shared" si="0"/>
        <v>52</v>
      </c>
      <c r="E19" s="121">
        <f t="shared" si="1"/>
        <v>2.2336769759450172E-2</v>
      </c>
      <c r="F19" s="119">
        <v>2265</v>
      </c>
      <c r="G19" s="177">
        <v>115</v>
      </c>
      <c r="H19" s="182">
        <f t="shared" si="2"/>
        <v>0.95168067226890751</v>
      </c>
      <c r="I19" s="241">
        <f t="shared" si="3"/>
        <v>4.8319327731092439E-2</v>
      </c>
      <c r="J19" s="119">
        <v>2142</v>
      </c>
      <c r="K19" s="244">
        <f t="shared" si="4"/>
        <v>186</v>
      </c>
      <c r="L19" s="248">
        <f t="shared" si="5"/>
        <v>0.92010309278350511</v>
      </c>
      <c r="M19" s="121">
        <f t="shared" si="6"/>
        <v>7.9896907216494839E-2</v>
      </c>
      <c r="N19" s="119">
        <f t="shared" si="7"/>
        <v>123</v>
      </c>
      <c r="O19" s="248">
        <f t="shared" si="8"/>
        <v>5.7422969187675067E-2</v>
      </c>
      <c r="P19" s="120">
        <f t="shared" si="9"/>
        <v>-71</v>
      </c>
      <c r="Q19" s="121">
        <f t="shared" si="10"/>
        <v>-0.38172043010752688</v>
      </c>
      <c r="R19"/>
      <c r="S19"/>
    </row>
    <row r="20" spans="1:19" s="75" customFormat="1" x14ac:dyDescent="0.25">
      <c r="A20" s="71" t="s">
        <v>132</v>
      </c>
      <c r="B20" s="122">
        <f>B18-B19</f>
        <v>1198</v>
      </c>
      <c r="C20" s="123">
        <f>C18-C19</f>
        <v>1180</v>
      </c>
      <c r="D20" s="124">
        <f t="shared" si="0"/>
        <v>18</v>
      </c>
      <c r="E20" s="125">
        <f t="shared" si="1"/>
        <v>1.5254237288135594E-2</v>
      </c>
      <c r="F20" s="180">
        <f>F18-F19</f>
        <v>1128</v>
      </c>
      <c r="G20" s="178">
        <f>G18-G19</f>
        <v>70</v>
      </c>
      <c r="H20" s="182">
        <f t="shared" si="2"/>
        <v>0.94156928213689484</v>
      </c>
      <c r="I20" s="241">
        <f t="shared" si="3"/>
        <v>5.8430717863105178E-2</v>
      </c>
      <c r="J20" s="119">
        <v>1117</v>
      </c>
      <c r="K20" s="245">
        <f t="shared" si="4"/>
        <v>63</v>
      </c>
      <c r="L20" s="249">
        <f t="shared" si="5"/>
        <v>0.94661016949152543</v>
      </c>
      <c r="M20" s="125">
        <f t="shared" si="6"/>
        <v>5.3389830508474574E-2</v>
      </c>
      <c r="N20" s="123">
        <f t="shared" si="7"/>
        <v>11</v>
      </c>
      <c r="O20" s="249">
        <f t="shared" si="8"/>
        <v>9.8478066248880933E-3</v>
      </c>
      <c r="P20" s="124">
        <f t="shared" si="9"/>
        <v>7</v>
      </c>
      <c r="Q20" s="125">
        <f t="shared" si="10"/>
        <v>0.1111111111111111</v>
      </c>
      <c r="R20"/>
      <c r="S20"/>
    </row>
    <row r="21" spans="1:19" x14ac:dyDescent="0.25">
      <c r="A21" s="4" t="s">
        <v>23</v>
      </c>
      <c r="B21" s="91">
        <v>11153</v>
      </c>
      <c r="C21" s="47">
        <v>11849</v>
      </c>
      <c r="D21" s="48">
        <f t="shared" si="0"/>
        <v>-696</v>
      </c>
      <c r="E21" s="24">
        <f t="shared" si="1"/>
        <v>-5.873913410414381E-2</v>
      </c>
      <c r="F21" s="47">
        <v>9957</v>
      </c>
      <c r="G21" s="161">
        <v>1196</v>
      </c>
      <c r="H21" s="147">
        <f t="shared" si="2"/>
        <v>0.89276427866941632</v>
      </c>
      <c r="I21" s="202">
        <f t="shared" si="3"/>
        <v>0.10723572133058371</v>
      </c>
      <c r="J21" s="47">
        <v>9964</v>
      </c>
      <c r="K21" s="78">
        <f t="shared" si="4"/>
        <v>1885</v>
      </c>
      <c r="L21" s="214">
        <f t="shared" si="5"/>
        <v>0.84091484513461057</v>
      </c>
      <c r="M21" s="24">
        <f t="shared" si="6"/>
        <v>0.15908515486538949</v>
      </c>
      <c r="N21" s="47">
        <f t="shared" si="7"/>
        <v>-7</v>
      </c>
      <c r="O21" s="214">
        <f t="shared" si="8"/>
        <v>-7.025291047771979E-4</v>
      </c>
      <c r="P21" s="48">
        <f t="shared" si="9"/>
        <v>-689</v>
      </c>
      <c r="Q21" s="24">
        <f t="shared" si="10"/>
        <v>-0.36551724137931035</v>
      </c>
    </row>
    <row r="22" spans="1:19" x14ac:dyDescent="0.25">
      <c r="A22" s="5" t="s">
        <v>133</v>
      </c>
      <c r="B22" s="94">
        <v>15781</v>
      </c>
      <c r="C22" s="55">
        <v>15512</v>
      </c>
      <c r="D22" s="56">
        <f t="shared" si="0"/>
        <v>269</v>
      </c>
      <c r="E22" s="27">
        <f t="shared" si="1"/>
        <v>1.7341413099535845E-2</v>
      </c>
      <c r="F22" s="55">
        <v>15079</v>
      </c>
      <c r="G22" s="162">
        <v>702</v>
      </c>
      <c r="H22" s="148">
        <f t="shared" si="2"/>
        <v>0.95551612698815036</v>
      </c>
      <c r="I22" s="203">
        <f t="shared" si="3"/>
        <v>4.4483873011849695E-2</v>
      </c>
      <c r="J22" s="55">
        <v>14375</v>
      </c>
      <c r="K22" s="206">
        <f t="shared" si="4"/>
        <v>1137</v>
      </c>
      <c r="L22" s="215">
        <f t="shared" si="5"/>
        <v>0.92670190820010312</v>
      </c>
      <c r="M22" s="27">
        <f t="shared" si="6"/>
        <v>7.3298091799896853E-2</v>
      </c>
      <c r="N22" s="55">
        <f t="shared" si="7"/>
        <v>704</v>
      </c>
      <c r="O22" s="215">
        <f t="shared" si="8"/>
        <v>4.8973913043478264E-2</v>
      </c>
      <c r="P22" s="56">
        <f t="shared" si="9"/>
        <v>-435</v>
      </c>
      <c r="Q22" s="27">
        <f t="shared" si="10"/>
        <v>-0.38258575197889183</v>
      </c>
    </row>
    <row r="23" spans="1:19" x14ac:dyDescent="0.25">
      <c r="A23" s="4" t="s">
        <v>26</v>
      </c>
      <c r="B23" s="91">
        <v>2561</v>
      </c>
      <c r="C23" s="47">
        <v>2553</v>
      </c>
      <c r="D23" s="48">
        <f t="shared" si="0"/>
        <v>8</v>
      </c>
      <c r="E23" s="24">
        <f t="shared" si="1"/>
        <v>3.1335683509596552E-3</v>
      </c>
      <c r="F23" s="47">
        <v>2420</v>
      </c>
      <c r="G23" s="161">
        <v>141</v>
      </c>
      <c r="H23" s="147">
        <f t="shared" si="2"/>
        <v>0.94494338149160484</v>
      </c>
      <c r="I23" s="202">
        <f t="shared" si="3"/>
        <v>5.5056618508395161E-2</v>
      </c>
      <c r="J23" s="47">
        <f>J24+J25+J26</f>
        <v>2385</v>
      </c>
      <c r="K23" s="78">
        <f t="shared" si="4"/>
        <v>168</v>
      </c>
      <c r="L23" s="214">
        <f t="shared" si="5"/>
        <v>0.93419506462984725</v>
      </c>
      <c r="M23" s="24">
        <f t="shared" si="6"/>
        <v>6.5804935370152765E-2</v>
      </c>
      <c r="N23" s="47">
        <f t="shared" si="7"/>
        <v>35</v>
      </c>
      <c r="O23" s="214">
        <f t="shared" si="8"/>
        <v>1.4675052410901468E-2</v>
      </c>
      <c r="P23" s="48">
        <f t="shared" si="9"/>
        <v>-27</v>
      </c>
      <c r="Q23" s="24">
        <f t="shared" si="10"/>
        <v>-0.16071428571428573</v>
      </c>
    </row>
    <row r="24" spans="1:19" x14ac:dyDescent="0.25">
      <c r="A24" s="8" t="s">
        <v>134</v>
      </c>
      <c r="B24" s="92">
        <v>399</v>
      </c>
      <c r="C24" s="49">
        <v>402</v>
      </c>
      <c r="D24" s="50">
        <f t="shared" si="0"/>
        <v>-3</v>
      </c>
      <c r="E24" s="76">
        <f t="shared" si="1"/>
        <v>-7.462686567164179E-3</v>
      </c>
      <c r="F24" s="49">
        <v>371</v>
      </c>
      <c r="G24" s="159">
        <v>28</v>
      </c>
      <c r="H24" s="145">
        <f t="shared" si="2"/>
        <v>0.92982456140350878</v>
      </c>
      <c r="I24" s="200">
        <f t="shared" si="3"/>
        <v>7.0175438596491224E-2</v>
      </c>
      <c r="J24" s="49">
        <v>371</v>
      </c>
      <c r="K24" s="61">
        <f t="shared" si="4"/>
        <v>31</v>
      </c>
      <c r="L24" s="212">
        <f t="shared" si="5"/>
        <v>0.92288557213930345</v>
      </c>
      <c r="M24" s="76">
        <f t="shared" si="6"/>
        <v>7.7114427860696513E-2</v>
      </c>
      <c r="N24" s="49">
        <f t="shared" si="7"/>
        <v>0</v>
      </c>
      <c r="O24" s="212">
        <f t="shared" si="8"/>
        <v>0</v>
      </c>
      <c r="P24" s="50">
        <f t="shared" si="9"/>
        <v>-3</v>
      </c>
      <c r="Q24" s="76">
        <f t="shared" si="10"/>
        <v>-9.6774193548387094E-2</v>
      </c>
    </row>
    <row r="25" spans="1:19" x14ac:dyDescent="0.25">
      <c r="A25" s="8" t="s">
        <v>135</v>
      </c>
      <c r="B25" s="92">
        <v>1060</v>
      </c>
      <c r="C25" s="49">
        <v>1054</v>
      </c>
      <c r="D25" s="50">
        <f t="shared" si="0"/>
        <v>6</v>
      </c>
      <c r="E25" s="76">
        <f t="shared" si="1"/>
        <v>5.6925996204933585E-3</v>
      </c>
      <c r="F25" s="49">
        <v>1000</v>
      </c>
      <c r="G25" s="159">
        <v>60</v>
      </c>
      <c r="H25" s="145">
        <f t="shared" si="2"/>
        <v>0.94339622641509435</v>
      </c>
      <c r="I25" s="200">
        <f t="shared" si="3"/>
        <v>5.6603773584905662E-2</v>
      </c>
      <c r="J25" s="49">
        <v>981</v>
      </c>
      <c r="K25" s="61">
        <f t="shared" si="4"/>
        <v>73</v>
      </c>
      <c r="L25" s="212">
        <f t="shared" si="5"/>
        <v>0.93074003795066418</v>
      </c>
      <c r="M25" s="76">
        <f t="shared" si="6"/>
        <v>6.9259962049335863E-2</v>
      </c>
      <c r="N25" s="49">
        <f t="shared" si="7"/>
        <v>19</v>
      </c>
      <c r="O25" s="212">
        <f t="shared" si="8"/>
        <v>1.9367991845056064E-2</v>
      </c>
      <c r="P25" s="50">
        <f t="shared" si="9"/>
        <v>-13</v>
      </c>
      <c r="Q25" s="76">
        <f t="shared" si="10"/>
        <v>-0.17808219178082191</v>
      </c>
    </row>
    <row r="26" spans="1:19" x14ac:dyDescent="0.25">
      <c r="A26" s="9" t="s">
        <v>28</v>
      </c>
      <c r="B26" s="89">
        <f>B23-(B24+B25)</f>
        <v>1102</v>
      </c>
      <c r="C26" s="51">
        <f>C23-(C24+C25)</f>
        <v>1097</v>
      </c>
      <c r="D26" s="52">
        <f t="shared" si="0"/>
        <v>5</v>
      </c>
      <c r="E26" s="26">
        <f t="shared" si="1"/>
        <v>4.5578851412944391E-3</v>
      </c>
      <c r="F26" s="51">
        <f>F23-(F24+F25)</f>
        <v>1049</v>
      </c>
      <c r="G26" s="160">
        <f>G23-(G24+G25)</f>
        <v>53</v>
      </c>
      <c r="H26" s="146">
        <f t="shared" si="2"/>
        <v>0.9519056261343013</v>
      </c>
      <c r="I26" s="201">
        <f t="shared" si="3"/>
        <v>4.8094373865698731E-2</v>
      </c>
      <c r="J26" s="51">
        <v>1033</v>
      </c>
      <c r="K26" s="79">
        <f t="shared" si="4"/>
        <v>64</v>
      </c>
      <c r="L26" s="213">
        <f t="shared" si="5"/>
        <v>0.94165907019143114</v>
      </c>
      <c r="M26" s="26">
        <f t="shared" si="6"/>
        <v>5.8340929808568823E-2</v>
      </c>
      <c r="N26" s="51">
        <f t="shared" si="7"/>
        <v>16</v>
      </c>
      <c r="O26" s="213">
        <f t="shared" si="8"/>
        <v>1.5488867376573089E-2</v>
      </c>
      <c r="P26" s="52">
        <f t="shared" si="9"/>
        <v>-11</v>
      </c>
      <c r="Q26" s="26">
        <f t="shared" si="10"/>
        <v>-0.171875</v>
      </c>
    </row>
    <row r="27" spans="1:19" x14ac:dyDescent="0.25">
      <c r="A27" s="4" t="s">
        <v>70</v>
      </c>
      <c r="B27" s="91">
        <v>2786</v>
      </c>
      <c r="C27" s="47">
        <v>3033</v>
      </c>
      <c r="D27" s="48">
        <f t="shared" si="0"/>
        <v>-247</v>
      </c>
      <c r="E27" s="24">
        <f t="shared" si="1"/>
        <v>-8.1437520606660069E-2</v>
      </c>
      <c r="F27" s="47">
        <v>2491</v>
      </c>
      <c r="G27" s="161">
        <v>295</v>
      </c>
      <c r="H27" s="147">
        <f t="shared" si="2"/>
        <v>0.89411342426417806</v>
      </c>
      <c r="I27" s="202">
        <f t="shared" si="3"/>
        <v>0.10588657573582197</v>
      </c>
      <c r="J27" s="47">
        <f>J28+J29</f>
        <v>2687</v>
      </c>
      <c r="K27" s="78">
        <f t="shared" si="4"/>
        <v>346</v>
      </c>
      <c r="L27" s="214">
        <f t="shared" si="5"/>
        <v>0.88592152983844374</v>
      </c>
      <c r="M27" s="24">
        <f t="shared" si="6"/>
        <v>0.11407847016155621</v>
      </c>
      <c r="N27" s="47">
        <f t="shared" si="7"/>
        <v>-196</v>
      </c>
      <c r="O27" s="214">
        <f t="shared" si="8"/>
        <v>-7.2943803498325271E-2</v>
      </c>
      <c r="P27" s="48">
        <f t="shared" si="9"/>
        <v>-51</v>
      </c>
      <c r="Q27" s="24">
        <f t="shared" si="10"/>
        <v>-0.14739884393063585</v>
      </c>
    </row>
    <row r="28" spans="1:19" s="75" customFormat="1" x14ac:dyDescent="0.25">
      <c r="A28" s="117" t="s">
        <v>136</v>
      </c>
      <c r="B28" s="118">
        <v>773</v>
      </c>
      <c r="C28" s="119">
        <v>922</v>
      </c>
      <c r="D28" s="120">
        <f t="shared" si="0"/>
        <v>-149</v>
      </c>
      <c r="E28" s="121">
        <f t="shared" si="1"/>
        <v>-0.1616052060737527</v>
      </c>
      <c r="F28" s="119">
        <v>662</v>
      </c>
      <c r="G28" s="177">
        <v>111</v>
      </c>
      <c r="H28" s="182">
        <f t="shared" si="2"/>
        <v>0.85640362225097022</v>
      </c>
      <c r="I28" s="241">
        <f t="shared" si="3"/>
        <v>0.14359637774902975</v>
      </c>
      <c r="J28" s="119">
        <v>766</v>
      </c>
      <c r="K28" s="244">
        <f t="shared" si="4"/>
        <v>156</v>
      </c>
      <c r="L28" s="248">
        <f t="shared" si="5"/>
        <v>0.83080260303687636</v>
      </c>
      <c r="M28" s="121">
        <f t="shared" si="6"/>
        <v>0.16919739696312364</v>
      </c>
      <c r="N28" s="119">
        <f t="shared" si="7"/>
        <v>-104</v>
      </c>
      <c r="O28" s="248">
        <f t="shared" si="8"/>
        <v>-0.13577023498694518</v>
      </c>
      <c r="P28" s="120">
        <f t="shared" si="9"/>
        <v>-45</v>
      </c>
      <c r="Q28" s="121">
        <f t="shared" si="10"/>
        <v>-0.28846153846153844</v>
      </c>
      <c r="R28"/>
      <c r="S28"/>
    </row>
    <row r="29" spans="1:19" x14ac:dyDescent="0.25">
      <c r="A29" s="9" t="s">
        <v>72</v>
      </c>
      <c r="B29" s="89">
        <f>B27-B28</f>
        <v>2013</v>
      </c>
      <c r="C29" s="51">
        <f>C27-C28</f>
        <v>2111</v>
      </c>
      <c r="D29" s="52">
        <f t="shared" si="0"/>
        <v>-98</v>
      </c>
      <c r="E29" s="26">
        <f t="shared" si="1"/>
        <v>-4.6423495973472291E-2</v>
      </c>
      <c r="F29" s="51">
        <f>F27-F28</f>
        <v>1829</v>
      </c>
      <c r="G29" s="160">
        <f>G27-G28</f>
        <v>184</v>
      </c>
      <c r="H29" s="146">
        <f t="shared" si="2"/>
        <v>0.9085941381023348</v>
      </c>
      <c r="I29" s="201">
        <f t="shared" si="3"/>
        <v>9.1405861897665183E-2</v>
      </c>
      <c r="J29" s="51">
        <v>1921</v>
      </c>
      <c r="K29" s="79">
        <f t="shared" si="4"/>
        <v>190</v>
      </c>
      <c r="L29" s="213">
        <f t="shared" si="5"/>
        <v>0.90999526290857413</v>
      </c>
      <c r="M29" s="26">
        <f t="shared" si="6"/>
        <v>9.0004737091425868E-2</v>
      </c>
      <c r="N29" s="51">
        <f t="shared" si="7"/>
        <v>-92</v>
      </c>
      <c r="O29" s="213">
        <f t="shared" si="8"/>
        <v>-4.7891723060905778E-2</v>
      </c>
      <c r="P29" s="52">
        <f t="shared" si="9"/>
        <v>-6</v>
      </c>
      <c r="Q29" s="26">
        <f t="shared" si="10"/>
        <v>-3.1578947368421054E-2</v>
      </c>
    </row>
    <row r="30" spans="1:19" x14ac:dyDescent="0.25">
      <c r="A30" s="5" t="s">
        <v>73</v>
      </c>
      <c r="B30" s="94">
        <v>27506</v>
      </c>
      <c r="C30" s="55">
        <v>27378</v>
      </c>
      <c r="D30" s="56">
        <f t="shared" si="0"/>
        <v>128</v>
      </c>
      <c r="E30" s="27">
        <f t="shared" si="1"/>
        <v>4.6752867265687781E-3</v>
      </c>
      <c r="F30" s="55">
        <v>25863</v>
      </c>
      <c r="G30" s="162">
        <v>1643</v>
      </c>
      <c r="H30" s="148">
        <f t="shared" si="2"/>
        <v>0.94026757798298555</v>
      </c>
      <c r="I30" s="203">
        <f t="shared" si="3"/>
        <v>5.9732422017014467E-2</v>
      </c>
      <c r="J30" s="55">
        <v>25217</v>
      </c>
      <c r="K30" s="206">
        <f t="shared" si="4"/>
        <v>2161</v>
      </c>
      <c r="L30" s="215">
        <f t="shared" si="5"/>
        <v>0.9210680108116005</v>
      </c>
      <c r="M30" s="27">
        <f t="shared" si="6"/>
        <v>7.8931989188399443E-2</v>
      </c>
      <c r="N30" s="55">
        <f t="shared" si="7"/>
        <v>646</v>
      </c>
      <c r="O30" s="215">
        <f t="shared" si="8"/>
        <v>2.5617638894396638E-2</v>
      </c>
      <c r="P30" s="56">
        <f t="shared" si="9"/>
        <v>-518</v>
      </c>
      <c r="Q30" s="27">
        <f t="shared" si="10"/>
        <v>-0.23970384081443777</v>
      </c>
    </row>
    <row r="31" spans="1:19" x14ac:dyDescent="0.25">
      <c r="A31" s="4" t="s">
        <v>74</v>
      </c>
      <c r="B31" s="91">
        <v>23619</v>
      </c>
      <c r="C31" s="47">
        <v>23055</v>
      </c>
      <c r="D31" s="48">
        <f t="shared" si="0"/>
        <v>564</v>
      </c>
      <c r="E31" s="24">
        <f t="shared" si="1"/>
        <v>2.4463240078074169E-2</v>
      </c>
      <c r="F31" s="47">
        <v>22235</v>
      </c>
      <c r="G31" s="161">
        <v>1384</v>
      </c>
      <c r="H31" s="147">
        <f t="shared" si="2"/>
        <v>0.94140310766755575</v>
      </c>
      <c r="I31" s="202">
        <f t="shared" si="3"/>
        <v>5.8596892332444216E-2</v>
      </c>
      <c r="J31" s="47">
        <f>J32+J33+J34+J35</f>
        <v>21242</v>
      </c>
      <c r="K31" s="78">
        <f t="shared" si="4"/>
        <v>1813</v>
      </c>
      <c r="L31" s="214">
        <f t="shared" si="5"/>
        <v>0.92136196052916941</v>
      </c>
      <c r="M31" s="24">
        <f t="shared" si="6"/>
        <v>7.8638039470830617E-2</v>
      </c>
      <c r="N31" s="47">
        <f t="shared" si="7"/>
        <v>993</v>
      </c>
      <c r="O31" s="214">
        <f t="shared" si="8"/>
        <v>4.6747010639299501E-2</v>
      </c>
      <c r="P31" s="48">
        <f t="shared" si="9"/>
        <v>-429</v>
      </c>
      <c r="Q31" s="24">
        <f t="shared" si="10"/>
        <v>-0.23662437948152235</v>
      </c>
    </row>
    <row r="32" spans="1:19" x14ac:dyDescent="0.25">
      <c r="A32" s="8" t="s">
        <v>178</v>
      </c>
      <c r="B32" s="92">
        <v>98</v>
      </c>
      <c r="C32" s="49">
        <v>97</v>
      </c>
      <c r="D32" s="50">
        <f t="shared" si="0"/>
        <v>1</v>
      </c>
      <c r="E32" s="76">
        <f t="shared" si="1"/>
        <v>1.0309278350515464E-2</v>
      </c>
      <c r="F32" s="49">
        <v>98</v>
      </c>
      <c r="G32" s="159">
        <v>0</v>
      </c>
      <c r="H32" s="145">
        <f t="shared" si="2"/>
        <v>1</v>
      </c>
      <c r="I32" s="200">
        <f t="shared" si="3"/>
        <v>0</v>
      </c>
      <c r="J32" s="49">
        <v>92</v>
      </c>
      <c r="K32" s="61">
        <f t="shared" si="4"/>
        <v>5</v>
      </c>
      <c r="L32" s="212">
        <f t="shared" si="5"/>
        <v>0.94845360824742264</v>
      </c>
      <c r="M32" s="76">
        <f t="shared" si="6"/>
        <v>5.1546391752577317E-2</v>
      </c>
      <c r="N32" s="49">
        <f t="shared" si="7"/>
        <v>6</v>
      </c>
      <c r="O32" s="212">
        <f t="shared" si="8"/>
        <v>6.5217391304347824E-2</v>
      </c>
      <c r="P32" s="50">
        <f t="shared" si="9"/>
        <v>-5</v>
      </c>
      <c r="Q32" s="76">
        <f t="shared" si="10"/>
        <v>-1</v>
      </c>
    </row>
    <row r="33" spans="1:17" x14ac:dyDescent="0.25">
      <c r="A33" s="8" t="s">
        <v>137</v>
      </c>
      <c r="B33" s="92">
        <v>8598</v>
      </c>
      <c r="C33" s="49">
        <v>8604</v>
      </c>
      <c r="D33" s="50">
        <f t="shared" si="0"/>
        <v>-6</v>
      </c>
      <c r="E33" s="76">
        <f t="shared" si="1"/>
        <v>-6.9735006973500695E-4</v>
      </c>
      <c r="F33" s="49">
        <v>8129</v>
      </c>
      <c r="G33" s="159">
        <v>469</v>
      </c>
      <c r="H33" s="145">
        <f t="shared" si="2"/>
        <v>0.94545243079786001</v>
      </c>
      <c r="I33" s="200">
        <f t="shared" si="3"/>
        <v>5.4547569202140031E-2</v>
      </c>
      <c r="J33" s="49">
        <v>7948</v>
      </c>
      <c r="K33" s="61">
        <f t="shared" si="4"/>
        <v>656</v>
      </c>
      <c r="L33" s="212">
        <f t="shared" si="5"/>
        <v>0.92375639237563922</v>
      </c>
      <c r="M33" s="76">
        <f t="shared" si="6"/>
        <v>7.6243607624360762E-2</v>
      </c>
      <c r="N33" s="49">
        <f t="shared" si="7"/>
        <v>181</v>
      </c>
      <c r="O33" s="212">
        <f t="shared" si="8"/>
        <v>2.2773024660291897E-2</v>
      </c>
      <c r="P33" s="50">
        <f t="shared" si="9"/>
        <v>-187</v>
      </c>
      <c r="Q33" s="76">
        <f t="shared" si="10"/>
        <v>-0.28506097560975607</v>
      </c>
    </row>
    <row r="34" spans="1:17" x14ac:dyDescent="0.25">
      <c r="A34" s="8" t="s">
        <v>138</v>
      </c>
      <c r="B34" s="92">
        <v>402</v>
      </c>
      <c r="C34" s="49">
        <v>401</v>
      </c>
      <c r="D34" s="50">
        <f t="shared" si="0"/>
        <v>1</v>
      </c>
      <c r="E34" s="76">
        <f t="shared" si="1"/>
        <v>2.4937655860349127E-3</v>
      </c>
      <c r="F34" s="49">
        <v>395</v>
      </c>
      <c r="G34" s="159">
        <v>7</v>
      </c>
      <c r="H34" s="145">
        <f t="shared" si="2"/>
        <v>0.98258706467661694</v>
      </c>
      <c r="I34" s="200">
        <f t="shared" si="3"/>
        <v>1.7412935323383085E-2</v>
      </c>
      <c r="J34" s="49">
        <v>388</v>
      </c>
      <c r="K34" s="61">
        <f t="shared" si="4"/>
        <v>13</v>
      </c>
      <c r="L34" s="212">
        <f t="shared" si="5"/>
        <v>0.96758104738154616</v>
      </c>
      <c r="M34" s="76">
        <f t="shared" si="6"/>
        <v>3.2418952618453865E-2</v>
      </c>
      <c r="N34" s="49">
        <f t="shared" si="7"/>
        <v>7</v>
      </c>
      <c r="O34" s="212">
        <f t="shared" si="8"/>
        <v>1.804123711340206E-2</v>
      </c>
      <c r="P34" s="50">
        <f t="shared" si="9"/>
        <v>-6</v>
      </c>
      <c r="Q34" s="76">
        <f t="shared" si="10"/>
        <v>-0.46153846153846156</v>
      </c>
    </row>
    <row r="35" spans="1:17" x14ac:dyDescent="0.25">
      <c r="A35" s="9" t="s">
        <v>77</v>
      </c>
      <c r="B35" s="89">
        <f>B31-(B32+B33+B34)</f>
        <v>14521</v>
      </c>
      <c r="C35" s="51">
        <f>C31-(C32+C33+C34)</f>
        <v>13953</v>
      </c>
      <c r="D35" s="52">
        <f t="shared" si="0"/>
        <v>568</v>
      </c>
      <c r="E35" s="26">
        <f t="shared" si="1"/>
        <v>4.0708091449867409E-2</v>
      </c>
      <c r="F35" s="51">
        <f>F31-(F32+F33+F34)</f>
        <v>13613</v>
      </c>
      <c r="G35" s="160">
        <f>G31-(G32+G33+G34)</f>
        <v>908</v>
      </c>
      <c r="H35" s="146">
        <f t="shared" si="2"/>
        <v>0.93746987122099024</v>
      </c>
      <c r="I35" s="201">
        <f t="shared" si="3"/>
        <v>6.2530128779009708E-2</v>
      </c>
      <c r="J35" s="51">
        <v>12814</v>
      </c>
      <c r="K35" s="79">
        <f t="shared" si="4"/>
        <v>1139</v>
      </c>
      <c r="L35" s="213">
        <f t="shared" si="5"/>
        <v>0.91836880957500178</v>
      </c>
      <c r="M35" s="26">
        <f t="shared" si="6"/>
        <v>8.163119042499821E-2</v>
      </c>
      <c r="N35" s="51">
        <f t="shared" si="7"/>
        <v>799</v>
      </c>
      <c r="O35" s="213">
        <f t="shared" si="8"/>
        <v>6.2353675667238956E-2</v>
      </c>
      <c r="P35" s="52">
        <f t="shared" si="9"/>
        <v>-231</v>
      </c>
      <c r="Q35" s="26">
        <f t="shared" si="10"/>
        <v>-0.20280948200175591</v>
      </c>
    </row>
    <row r="36" spans="1:17" x14ac:dyDescent="0.25">
      <c r="A36" s="5" t="s">
        <v>139</v>
      </c>
      <c r="B36" s="94">
        <v>3091</v>
      </c>
      <c r="C36" s="55">
        <v>2918</v>
      </c>
      <c r="D36" s="56">
        <f t="shared" si="0"/>
        <v>173</v>
      </c>
      <c r="E36" s="27">
        <f t="shared" si="1"/>
        <v>5.9287183002056203E-2</v>
      </c>
      <c r="F36" s="55">
        <v>2818</v>
      </c>
      <c r="G36" s="162">
        <v>273</v>
      </c>
      <c r="H36" s="148">
        <f t="shared" si="2"/>
        <v>0.91167906826269818</v>
      </c>
      <c r="I36" s="203">
        <f t="shared" si="3"/>
        <v>8.832093173730185E-2</v>
      </c>
      <c r="J36" s="55">
        <v>2613</v>
      </c>
      <c r="K36" s="206">
        <f t="shared" si="4"/>
        <v>305</v>
      </c>
      <c r="L36" s="215">
        <f t="shared" si="5"/>
        <v>0.89547635366689515</v>
      </c>
      <c r="M36" s="27">
        <f t="shared" si="6"/>
        <v>0.10452364633310486</v>
      </c>
      <c r="N36" s="55">
        <f t="shared" si="7"/>
        <v>205</v>
      </c>
      <c r="O36" s="215">
        <f t="shared" si="8"/>
        <v>7.8453884424033685E-2</v>
      </c>
      <c r="P36" s="56">
        <f t="shared" si="9"/>
        <v>-32</v>
      </c>
      <c r="Q36" s="27">
        <f t="shared" si="10"/>
        <v>-0.10491803278688525</v>
      </c>
    </row>
    <row r="37" spans="1:17" x14ac:dyDescent="0.25">
      <c r="A37" s="5" t="s">
        <v>140</v>
      </c>
      <c r="B37" s="94">
        <v>3827</v>
      </c>
      <c r="C37" s="55">
        <v>3772</v>
      </c>
      <c r="D37" s="56">
        <f t="shared" si="0"/>
        <v>55</v>
      </c>
      <c r="E37" s="27">
        <f t="shared" si="1"/>
        <v>1.4581124072110286E-2</v>
      </c>
      <c r="F37" s="55">
        <v>3616</v>
      </c>
      <c r="G37" s="162">
        <v>211</v>
      </c>
      <c r="H37" s="148">
        <f t="shared" si="2"/>
        <v>0.94486542984060617</v>
      </c>
      <c r="I37" s="203">
        <f t="shared" si="3"/>
        <v>5.5134570159393784E-2</v>
      </c>
      <c r="J37" s="55">
        <v>3543</v>
      </c>
      <c r="K37" s="206">
        <f t="shared" si="4"/>
        <v>229</v>
      </c>
      <c r="L37" s="215">
        <f t="shared" si="5"/>
        <v>0.93928950159066804</v>
      </c>
      <c r="M37" s="27">
        <f t="shared" si="6"/>
        <v>6.0710498409331917E-2</v>
      </c>
      <c r="N37" s="55">
        <f t="shared" si="7"/>
        <v>73</v>
      </c>
      <c r="O37" s="215">
        <f t="shared" si="8"/>
        <v>2.0604007902907142E-2</v>
      </c>
      <c r="P37" s="56">
        <f t="shared" si="9"/>
        <v>-18</v>
      </c>
      <c r="Q37" s="27">
        <f t="shared" si="10"/>
        <v>-7.8602620087336247E-2</v>
      </c>
    </row>
    <row r="38" spans="1:17" x14ac:dyDescent="0.25">
      <c r="A38" s="4" t="s">
        <v>141</v>
      </c>
      <c r="B38" s="91">
        <v>2498</v>
      </c>
      <c r="C38" s="47">
        <v>2530</v>
      </c>
      <c r="D38" s="48">
        <f t="shared" si="0"/>
        <v>-32</v>
      </c>
      <c r="E38" s="24">
        <f t="shared" si="1"/>
        <v>-1.2648221343873518E-2</v>
      </c>
      <c r="F38" s="47">
        <v>2336</v>
      </c>
      <c r="G38" s="161">
        <v>162</v>
      </c>
      <c r="H38" s="147">
        <f t="shared" si="2"/>
        <v>0.93514811849479584</v>
      </c>
      <c r="I38" s="202">
        <f t="shared" si="3"/>
        <v>6.4851881505204156E-2</v>
      </c>
      <c r="J38" s="47">
        <f>J39+J40+J41</f>
        <v>2371</v>
      </c>
      <c r="K38" s="78">
        <f t="shared" si="4"/>
        <v>159</v>
      </c>
      <c r="L38" s="214">
        <f t="shared" si="5"/>
        <v>0.93715415019762849</v>
      </c>
      <c r="M38" s="24">
        <f t="shared" si="6"/>
        <v>6.284584980237154E-2</v>
      </c>
      <c r="N38" s="47">
        <f t="shared" si="7"/>
        <v>-35</v>
      </c>
      <c r="O38" s="214">
        <f t="shared" si="8"/>
        <v>-1.4761703922395614E-2</v>
      </c>
      <c r="P38" s="48">
        <f t="shared" si="9"/>
        <v>3</v>
      </c>
      <c r="Q38" s="24">
        <f t="shared" si="10"/>
        <v>1.8867924528301886E-2</v>
      </c>
    </row>
    <row r="39" spans="1:17" x14ac:dyDescent="0.25">
      <c r="A39" s="8" t="s">
        <v>123</v>
      </c>
      <c r="B39" s="92">
        <v>538</v>
      </c>
      <c r="C39" s="49">
        <v>553</v>
      </c>
      <c r="D39" s="50">
        <f t="shared" si="0"/>
        <v>-15</v>
      </c>
      <c r="E39" s="76">
        <f t="shared" si="1"/>
        <v>-2.7124773960216998E-2</v>
      </c>
      <c r="F39" s="49">
        <v>502</v>
      </c>
      <c r="G39" s="159">
        <v>36</v>
      </c>
      <c r="H39" s="145">
        <f t="shared" si="2"/>
        <v>0.93308550185873607</v>
      </c>
      <c r="I39" s="200">
        <f t="shared" si="3"/>
        <v>6.6914498141263934E-2</v>
      </c>
      <c r="J39" s="49">
        <v>528</v>
      </c>
      <c r="K39" s="61">
        <f t="shared" si="4"/>
        <v>25</v>
      </c>
      <c r="L39" s="212">
        <f t="shared" si="5"/>
        <v>0.9547920433996383</v>
      </c>
      <c r="M39" s="76">
        <f t="shared" si="6"/>
        <v>4.5207956600361664E-2</v>
      </c>
      <c r="N39" s="49">
        <f t="shared" si="7"/>
        <v>-26</v>
      </c>
      <c r="O39" s="212">
        <f t="shared" si="8"/>
        <v>-4.924242424242424E-2</v>
      </c>
      <c r="P39" s="50">
        <f t="shared" si="9"/>
        <v>11</v>
      </c>
      <c r="Q39" s="76">
        <f t="shared" si="10"/>
        <v>0.44</v>
      </c>
    </row>
    <row r="40" spans="1:17" x14ac:dyDescent="0.25">
      <c r="A40" s="8" t="s">
        <v>135</v>
      </c>
      <c r="B40" s="92">
        <v>592</v>
      </c>
      <c r="C40" s="49">
        <v>605</v>
      </c>
      <c r="D40" s="50">
        <f t="shared" si="0"/>
        <v>-13</v>
      </c>
      <c r="E40" s="76">
        <f t="shared" si="1"/>
        <v>-2.1487603305785124E-2</v>
      </c>
      <c r="F40" s="49">
        <v>548</v>
      </c>
      <c r="G40" s="159">
        <v>44</v>
      </c>
      <c r="H40" s="145">
        <f t="shared" si="2"/>
        <v>0.92567567567567566</v>
      </c>
      <c r="I40" s="200">
        <f t="shared" si="3"/>
        <v>7.4324324324324328E-2</v>
      </c>
      <c r="J40" s="49">
        <v>546</v>
      </c>
      <c r="K40" s="61">
        <f t="shared" si="4"/>
        <v>59</v>
      </c>
      <c r="L40" s="212">
        <f t="shared" si="5"/>
        <v>0.90247933884297515</v>
      </c>
      <c r="M40" s="76">
        <f t="shared" si="6"/>
        <v>9.7520661157024791E-2</v>
      </c>
      <c r="N40" s="49">
        <f t="shared" si="7"/>
        <v>2</v>
      </c>
      <c r="O40" s="212">
        <f t="shared" si="8"/>
        <v>3.663003663003663E-3</v>
      </c>
      <c r="P40" s="50">
        <f t="shared" si="9"/>
        <v>-15</v>
      </c>
      <c r="Q40" s="76">
        <f t="shared" si="10"/>
        <v>-0.25423728813559321</v>
      </c>
    </row>
    <row r="41" spans="1:17" x14ac:dyDescent="0.25">
      <c r="A41" s="9" t="s">
        <v>142</v>
      </c>
      <c r="B41" s="89">
        <f>B38-(B39+B40)</f>
        <v>1368</v>
      </c>
      <c r="C41" s="51">
        <f>C38-(C39+C40)</f>
        <v>1372</v>
      </c>
      <c r="D41" s="52">
        <f t="shared" si="0"/>
        <v>-4</v>
      </c>
      <c r="E41" s="26">
        <f t="shared" si="1"/>
        <v>-2.9154518950437317E-3</v>
      </c>
      <c r="F41" s="51">
        <f>F38-(F39+F40)</f>
        <v>1286</v>
      </c>
      <c r="G41" s="160">
        <f>G38-(G39+G40)</f>
        <v>82</v>
      </c>
      <c r="H41" s="146">
        <f t="shared" si="2"/>
        <v>0.9400584795321637</v>
      </c>
      <c r="I41" s="201">
        <f t="shared" si="3"/>
        <v>5.9941520467836254E-2</v>
      </c>
      <c r="J41" s="51">
        <v>1297</v>
      </c>
      <c r="K41" s="79">
        <f t="shared" si="4"/>
        <v>75</v>
      </c>
      <c r="L41" s="213">
        <f t="shared" si="5"/>
        <v>0.94533527696793007</v>
      </c>
      <c r="M41" s="26">
        <f t="shared" si="6"/>
        <v>5.466472303206997E-2</v>
      </c>
      <c r="N41" s="51">
        <f t="shared" si="7"/>
        <v>-11</v>
      </c>
      <c r="O41" s="213">
        <f t="shared" si="8"/>
        <v>-8.4811102544333078E-3</v>
      </c>
      <c r="P41" s="52">
        <f t="shared" si="9"/>
        <v>7</v>
      </c>
      <c r="Q41" s="26">
        <f t="shared" si="10"/>
        <v>9.3333333333333338E-2</v>
      </c>
    </row>
    <row r="42" spans="1:17" x14ac:dyDescent="0.25">
      <c r="A42" s="5" t="s">
        <v>146</v>
      </c>
      <c r="B42" s="94">
        <v>11427</v>
      </c>
      <c r="C42" s="55">
        <v>11304</v>
      </c>
      <c r="D42" s="56">
        <f t="shared" si="0"/>
        <v>123</v>
      </c>
      <c r="E42" s="27">
        <f t="shared" si="1"/>
        <v>1.0881104033970275E-2</v>
      </c>
      <c r="F42" s="55">
        <v>10310</v>
      </c>
      <c r="G42" s="162">
        <v>1117</v>
      </c>
      <c r="H42" s="148">
        <f t="shared" si="2"/>
        <v>0.90224905924564625</v>
      </c>
      <c r="I42" s="203">
        <f t="shared" si="3"/>
        <v>9.7750940754353727E-2</v>
      </c>
      <c r="J42" s="55">
        <v>10284</v>
      </c>
      <c r="K42" s="206">
        <f t="shared" si="4"/>
        <v>1020</v>
      </c>
      <c r="L42" s="215">
        <f t="shared" si="5"/>
        <v>0.90976645435244163</v>
      </c>
      <c r="M42" s="27">
        <f t="shared" si="6"/>
        <v>9.023354564755838E-2</v>
      </c>
      <c r="N42" s="55">
        <f t="shared" si="7"/>
        <v>26</v>
      </c>
      <c r="O42" s="215">
        <f t="shared" si="8"/>
        <v>2.5281991443018279E-3</v>
      </c>
      <c r="P42" s="56">
        <f t="shared" si="9"/>
        <v>97</v>
      </c>
      <c r="Q42" s="27">
        <f t="shared" si="10"/>
        <v>9.509803921568627E-2</v>
      </c>
    </row>
    <row r="43" spans="1:17" x14ac:dyDescent="0.25">
      <c r="A43" s="5" t="s">
        <v>147</v>
      </c>
      <c r="B43" s="94">
        <v>11741</v>
      </c>
      <c r="C43" s="55">
        <v>12152</v>
      </c>
      <c r="D43" s="56">
        <f t="shared" si="0"/>
        <v>-411</v>
      </c>
      <c r="E43" s="27">
        <f t="shared" si="1"/>
        <v>-3.3821593153390388E-2</v>
      </c>
      <c r="F43" s="55">
        <v>10088</v>
      </c>
      <c r="G43" s="162">
        <v>1653</v>
      </c>
      <c r="H43" s="148">
        <f t="shared" si="2"/>
        <v>0.85921131079124435</v>
      </c>
      <c r="I43" s="203">
        <f t="shared" si="3"/>
        <v>0.14078868920875565</v>
      </c>
      <c r="J43" s="55">
        <v>10404</v>
      </c>
      <c r="K43" s="206">
        <f t="shared" si="4"/>
        <v>1748</v>
      </c>
      <c r="L43" s="215">
        <f t="shared" si="5"/>
        <v>0.85615536537195525</v>
      </c>
      <c r="M43" s="27">
        <f t="shared" si="6"/>
        <v>0.14384463462804475</v>
      </c>
      <c r="N43" s="55">
        <f t="shared" si="7"/>
        <v>-316</v>
      </c>
      <c r="O43" s="215">
        <f t="shared" si="8"/>
        <v>-3.0372933487120338E-2</v>
      </c>
      <c r="P43" s="56">
        <f t="shared" si="9"/>
        <v>-95</v>
      </c>
      <c r="Q43" s="27">
        <f t="shared" si="10"/>
        <v>-5.434782608695652E-2</v>
      </c>
    </row>
    <row r="44" spans="1:17" x14ac:dyDescent="0.25">
      <c r="A44" s="5" t="s">
        <v>174</v>
      </c>
      <c r="B44" s="94">
        <v>2855</v>
      </c>
      <c r="C44" s="55">
        <v>2690</v>
      </c>
      <c r="D44" s="56">
        <f t="shared" si="0"/>
        <v>165</v>
      </c>
      <c r="E44" s="27">
        <f t="shared" si="1"/>
        <v>6.1338289962825282E-2</v>
      </c>
      <c r="F44" s="55">
        <v>2756</v>
      </c>
      <c r="G44" s="162">
        <v>99</v>
      </c>
      <c r="H44" s="148">
        <f t="shared" si="2"/>
        <v>0.96532399299474603</v>
      </c>
      <c r="I44" s="203">
        <f t="shared" si="3"/>
        <v>3.4676007005253938E-2</v>
      </c>
      <c r="J44" s="55">
        <v>2528</v>
      </c>
      <c r="K44" s="206">
        <f t="shared" si="4"/>
        <v>162</v>
      </c>
      <c r="L44" s="215">
        <f t="shared" si="5"/>
        <v>0.93977695167286246</v>
      </c>
      <c r="M44" s="27">
        <f t="shared" si="6"/>
        <v>6.0223048327137547E-2</v>
      </c>
      <c r="N44" s="55">
        <f t="shared" si="7"/>
        <v>228</v>
      </c>
      <c r="O44" s="215">
        <f t="shared" si="8"/>
        <v>9.0189873417721514E-2</v>
      </c>
      <c r="P44" s="56">
        <f t="shared" si="9"/>
        <v>-63</v>
      </c>
      <c r="Q44" s="27">
        <f t="shared" si="10"/>
        <v>-0.3888888888888889</v>
      </c>
    </row>
    <row r="45" spans="1:17" x14ac:dyDescent="0.25">
      <c r="A45" s="5" t="s">
        <v>143</v>
      </c>
      <c r="B45" s="94">
        <v>7091</v>
      </c>
      <c r="C45" s="55">
        <v>7055</v>
      </c>
      <c r="D45" s="56">
        <f t="shared" si="0"/>
        <v>36</v>
      </c>
      <c r="E45" s="27">
        <f t="shared" si="1"/>
        <v>5.1027639971651315E-3</v>
      </c>
      <c r="F45" s="55">
        <v>6805</v>
      </c>
      <c r="G45" s="162">
        <v>286</v>
      </c>
      <c r="H45" s="148">
        <f t="shared" si="2"/>
        <v>0.95966718375405446</v>
      </c>
      <c r="I45" s="203">
        <f t="shared" si="3"/>
        <v>4.0332816245945563E-2</v>
      </c>
      <c r="J45" s="55">
        <v>6571</v>
      </c>
      <c r="K45" s="206">
        <f t="shared" si="4"/>
        <v>484</v>
      </c>
      <c r="L45" s="215">
        <f t="shared" si="5"/>
        <v>0.93139617292700216</v>
      </c>
      <c r="M45" s="27">
        <f t="shared" si="6"/>
        <v>6.8603827072997878E-2</v>
      </c>
      <c r="N45" s="55">
        <f t="shared" si="7"/>
        <v>234</v>
      </c>
      <c r="O45" s="215">
        <f t="shared" si="8"/>
        <v>3.5611018109876734E-2</v>
      </c>
      <c r="P45" s="56">
        <f t="shared" si="9"/>
        <v>-198</v>
      </c>
      <c r="Q45" s="27">
        <f t="shared" si="10"/>
        <v>-0.40909090909090912</v>
      </c>
    </row>
    <row r="46" spans="1:17" x14ac:dyDescent="0.25">
      <c r="A46" s="4" t="s">
        <v>53</v>
      </c>
      <c r="B46" s="91">
        <v>27627</v>
      </c>
      <c r="C46" s="47">
        <v>26172</v>
      </c>
      <c r="D46" s="48">
        <f t="shared" si="0"/>
        <v>1455</v>
      </c>
      <c r="E46" s="24">
        <f t="shared" si="1"/>
        <v>5.5593764328289774E-2</v>
      </c>
      <c r="F46" s="47">
        <v>26374</v>
      </c>
      <c r="G46" s="161">
        <v>1253</v>
      </c>
      <c r="H46" s="147">
        <f t="shared" si="2"/>
        <v>0.95464581749737576</v>
      </c>
      <c r="I46" s="202">
        <f t="shared" si="3"/>
        <v>4.5354182502624248E-2</v>
      </c>
      <c r="J46" s="47">
        <f>J47+J48</f>
        <v>24496</v>
      </c>
      <c r="K46" s="78">
        <f t="shared" si="4"/>
        <v>1676</v>
      </c>
      <c r="L46" s="214">
        <f t="shared" si="5"/>
        <v>0.93596209689744769</v>
      </c>
      <c r="M46" s="24">
        <f t="shared" si="6"/>
        <v>6.4037903102552349E-2</v>
      </c>
      <c r="N46" s="47">
        <f t="shared" si="7"/>
        <v>1878</v>
      </c>
      <c r="O46" s="214">
        <f t="shared" si="8"/>
        <v>7.6665578053559766E-2</v>
      </c>
      <c r="P46" s="48">
        <f t="shared" si="9"/>
        <v>-423</v>
      </c>
      <c r="Q46" s="24">
        <f t="shared" si="10"/>
        <v>-0.25238663484486873</v>
      </c>
    </row>
    <row r="47" spans="1:17" x14ac:dyDescent="0.25">
      <c r="A47" s="8" t="s">
        <v>180</v>
      </c>
      <c r="B47" s="92">
        <v>11674</v>
      </c>
      <c r="C47" s="49">
        <v>11419</v>
      </c>
      <c r="D47" s="50">
        <f t="shared" si="0"/>
        <v>255</v>
      </c>
      <c r="E47" s="76">
        <f t="shared" si="1"/>
        <v>2.233120238199492E-2</v>
      </c>
      <c r="F47" s="49">
        <v>10969</v>
      </c>
      <c r="G47" s="159">
        <v>705</v>
      </c>
      <c r="H47" s="145">
        <f t="shared" si="2"/>
        <v>0.93960938838444408</v>
      </c>
      <c r="I47" s="200">
        <f t="shared" si="3"/>
        <v>6.0390611615555936E-2</v>
      </c>
      <c r="J47" s="49">
        <v>10692</v>
      </c>
      <c r="K47" s="61">
        <f t="shared" si="4"/>
        <v>727</v>
      </c>
      <c r="L47" s="212">
        <f t="shared" si="5"/>
        <v>0.93633417987564582</v>
      </c>
      <c r="M47" s="76">
        <f t="shared" si="6"/>
        <v>6.366582012435415E-2</v>
      </c>
      <c r="N47" s="49">
        <f t="shared" si="7"/>
        <v>277</v>
      </c>
      <c r="O47" s="212">
        <f t="shared" si="8"/>
        <v>2.5907220351664796E-2</v>
      </c>
      <c r="P47" s="50">
        <f t="shared" si="9"/>
        <v>-22</v>
      </c>
      <c r="Q47" s="76">
        <f t="shared" si="10"/>
        <v>-3.0261348005502064E-2</v>
      </c>
    </row>
    <row r="48" spans="1:17" x14ac:dyDescent="0.25">
      <c r="A48" s="9" t="s">
        <v>144</v>
      </c>
      <c r="B48" s="89">
        <f>B46-B47</f>
        <v>15953</v>
      </c>
      <c r="C48" s="51">
        <f>C46-C47</f>
        <v>14753</v>
      </c>
      <c r="D48" s="52">
        <f t="shared" si="0"/>
        <v>1200</v>
      </c>
      <c r="E48" s="26">
        <f t="shared" si="1"/>
        <v>8.133938859892903E-2</v>
      </c>
      <c r="F48" s="51">
        <f>F46-F47</f>
        <v>15405</v>
      </c>
      <c r="G48" s="160">
        <f>G46-G47</f>
        <v>548</v>
      </c>
      <c r="H48" s="146">
        <f t="shared" si="2"/>
        <v>0.96564909421425438</v>
      </c>
      <c r="I48" s="201">
        <f t="shared" si="3"/>
        <v>3.4350905785745629E-2</v>
      </c>
      <c r="J48" s="51">
        <v>13804</v>
      </c>
      <c r="K48" s="79">
        <f t="shared" si="4"/>
        <v>949</v>
      </c>
      <c r="L48" s="213">
        <f t="shared" si="5"/>
        <v>0.93567410018301367</v>
      </c>
      <c r="M48" s="26">
        <f t="shared" si="6"/>
        <v>6.4325899816986373E-2</v>
      </c>
      <c r="N48" s="51">
        <f t="shared" si="7"/>
        <v>1601</v>
      </c>
      <c r="O48" s="213">
        <f t="shared" si="8"/>
        <v>0.11598087510866416</v>
      </c>
      <c r="P48" s="52">
        <f t="shared" si="9"/>
        <v>-401</v>
      </c>
      <c r="Q48" s="26">
        <f t="shared" si="10"/>
        <v>-0.42255005268703899</v>
      </c>
    </row>
    <row r="49" spans="1:17" ht="15.75" thickBot="1" x14ac:dyDescent="0.3">
      <c r="A49" s="42" t="s">
        <v>145</v>
      </c>
      <c r="B49" s="98">
        <v>6495</v>
      </c>
      <c r="C49" s="43">
        <v>6522</v>
      </c>
      <c r="D49" s="59">
        <f>B49-C49</f>
        <v>-27</v>
      </c>
      <c r="E49" s="44">
        <f>D49/C49</f>
        <v>-4.1398344066237349E-3</v>
      </c>
      <c r="F49" s="43">
        <v>6131</v>
      </c>
      <c r="G49" s="179">
        <v>364</v>
      </c>
      <c r="H49" s="183">
        <f t="shared" si="2"/>
        <v>0.94395688991531945</v>
      </c>
      <c r="I49" s="242">
        <f t="shared" si="3"/>
        <v>5.6043110084680527E-2</v>
      </c>
      <c r="J49" s="43">
        <v>5973</v>
      </c>
      <c r="K49" s="246">
        <f t="shared" si="4"/>
        <v>549</v>
      </c>
      <c r="L49" s="250">
        <f t="shared" si="5"/>
        <v>0.91582336706531742</v>
      </c>
      <c r="M49" s="44">
        <f t="shared" si="6"/>
        <v>8.417663293468261E-2</v>
      </c>
      <c r="N49" s="43">
        <f t="shared" si="7"/>
        <v>158</v>
      </c>
      <c r="O49" s="250">
        <f t="shared" si="8"/>
        <v>2.6452368993805458E-2</v>
      </c>
      <c r="P49" s="59">
        <f t="shared" si="9"/>
        <v>-185</v>
      </c>
      <c r="Q49" s="44">
        <f t="shared" si="10"/>
        <v>-0.33697632058287796</v>
      </c>
    </row>
  </sheetData>
  <mergeCells count="17">
    <mergeCell ref="P4:P5"/>
    <mergeCell ref="Q4:Q5"/>
    <mergeCell ref="K4:K5"/>
    <mergeCell ref="L4:L5"/>
    <mergeCell ref="M4:M5"/>
    <mergeCell ref="N4:N5"/>
    <mergeCell ref="O4:O5"/>
    <mergeCell ref="J4:J5"/>
    <mergeCell ref="H4:H5"/>
    <mergeCell ref="I4:I5"/>
    <mergeCell ref="G4:G5"/>
    <mergeCell ref="A4:A5"/>
    <mergeCell ref="C4:C5"/>
    <mergeCell ref="D4:D5"/>
    <mergeCell ref="E4:E5"/>
    <mergeCell ref="F4:F5"/>
    <mergeCell ref="B4:B5"/>
  </mergeCells>
  <pageMargins left="0.7" right="0.7" top="0.75" bottom="0.75" header="0.3" footer="0.3"/>
  <pageSetup scale="46" fitToWidth="0" fitToHeight="0" orientation="landscape" r:id="rId1"/>
  <headerFoot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topLeftCell="E1" zoomScale="60" zoomScaleNormal="100" workbookViewId="0">
      <selection activeCell="P41" sqref="P41"/>
    </sheetView>
  </sheetViews>
  <sheetFormatPr defaultRowHeight="15" x14ac:dyDescent="0.25"/>
  <cols>
    <col min="1" max="1" width="35.7109375" customWidth="1"/>
    <col min="2" max="3" width="15.7109375" customWidth="1"/>
    <col min="4" max="4" width="13.7109375" customWidth="1"/>
    <col min="5" max="5" width="10.7109375" customWidth="1"/>
    <col min="6" max="7" width="14.42578125" customWidth="1"/>
    <col min="8" max="9" width="12.7109375" customWidth="1"/>
    <col min="10" max="10" width="14.7109375" style="193" customWidth="1"/>
    <col min="11" max="14" width="15.28515625" customWidth="1"/>
    <col min="15" max="15" width="16.28515625" customWidth="1"/>
    <col min="16" max="17" width="15.28515625" customWidth="1"/>
    <col min="18" max="19" width="9.5703125" bestFit="1" customWidth="1"/>
  </cols>
  <sheetData>
    <row r="1" spans="1:17" x14ac:dyDescent="0.25">
      <c r="A1" s="1" t="s">
        <v>148</v>
      </c>
      <c r="B1" s="1"/>
    </row>
    <row r="2" spans="1:17" x14ac:dyDescent="0.25">
      <c r="A2" s="2" t="s">
        <v>1</v>
      </c>
      <c r="B2" s="2"/>
    </row>
    <row r="3" spans="1:17" ht="15.75" thickBot="1" x14ac:dyDescent="0.3"/>
    <row r="4" spans="1:17" s="196" customFormat="1" ht="15" customHeight="1" x14ac:dyDescent="0.25">
      <c r="A4" s="372" t="s">
        <v>2</v>
      </c>
      <c r="B4" s="378" t="s">
        <v>186</v>
      </c>
      <c r="C4" s="368" t="s">
        <v>187</v>
      </c>
      <c r="D4" s="374" t="s">
        <v>188</v>
      </c>
      <c r="E4" s="376" t="s">
        <v>189</v>
      </c>
      <c r="F4" s="368" t="s">
        <v>190</v>
      </c>
      <c r="G4" s="383" t="s">
        <v>191</v>
      </c>
      <c r="H4" s="368" t="s">
        <v>192</v>
      </c>
      <c r="I4" s="370" t="s">
        <v>193</v>
      </c>
      <c r="J4" s="366" t="s">
        <v>201</v>
      </c>
      <c r="K4" s="380" t="s">
        <v>194</v>
      </c>
      <c r="L4" s="374" t="s">
        <v>195</v>
      </c>
      <c r="M4" s="376" t="s">
        <v>196</v>
      </c>
      <c r="N4" s="368" t="s">
        <v>197</v>
      </c>
      <c r="O4" s="374" t="s">
        <v>198</v>
      </c>
      <c r="P4" s="374" t="s">
        <v>199</v>
      </c>
      <c r="Q4" s="376" t="s">
        <v>200</v>
      </c>
    </row>
    <row r="5" spans="1:17" s="196" customFormat="1" ht="30.75" customHeight="1" thickBot="1" x14ac:dyDescent="0.3">
      <c r="A5" s="373"/>
      <c r="B5" s="379"/>
      <c r="C5" s="369"/>
      <c r="D5" s="375"/>
      <c r="E5" s="377"/>
      <c r="F5" s="369"/>
      <c r="G5" s="384"/>
      <c r="H5" s="369"/>
      <c r="I5" s="371"/>
      <c r="J5" s="367"/>
      <c r="K5" s="381"/>
      <c r="L5" s="375"/>
      <c r="M5" s="377"/>
      <c r="N5" s="369"/>
      <c r="O5" s="375"/>
      <c r="P5" s="375"/>
      <c r="Q5" s="377"/>
    </row>
    <row r="6" spans="1:17" x14ac:dyDescent="0.25">
      <c r="A6" s="3" t="s">
        <v>148</v>
      </c>
      <c r="B6" s="90">
        <v>18093</v>
      </c>
      <c r="C6" s="11">
        <v>17888</v>
      </c>
      <c r="D6" s="12">
        <f>B6-C6</f>
        <v>205</v>
      </c>
      <c r="E6" s="23">
        <f>D6/C6</f>
        <v>1.1460196779964222E-2</v>
      </c>
      <c r="F6" s="45">
        <v>16412</v>
      </c>
      <c r="G6" s="157">
        <v>1681</v>
      </c>
      <c r="H6" s="143">
        <f>F6/B6</f>
        <v>0.90709114021997461</v>
      </c>
      <c r="I6" s="198">
        <f>G6/B6</f>
        <v>9.290885978002543E-2</v>
      </c>
      <c r="J6" s="45">
        <v>16341</v>
      </c>
      <c r="K6" s="205">
        <f>C6-J6</f>
        <v>1547</v>
      </c>
      <c r="L6" s="210">
        <f>J6/C6</f>
        <v>0.91351744186046513</v>
      </c>
      <c r="M6" s="23">
        <f>K6/C6</f>
        <v>8.6482558139534885E-2</v>
      </c>
      <c r="N6" s="45">
        <f>F6-J6</f>
        <v>71</v>
      </c>
      <c r="O6" s="210">
        <f>(F6-J6)/J6</f>
        <v>4.3448993329661591E-3</v>
      </c>
      <c r="P6" s="46">
        <f>G6-K6</f>
        <v>134</v>
      </c>
      <c r="Q6" s="23">
        <f>(G6-K6)/K6</f>
        <v>8.6619263089851323E-2</v>
      </c>
    </row>
    <row r="7" spans="1:17" x14ac:dyDescent="0.25">
      <c r="A7" s="5" t="s">
        <v>149</v>
      </c>
      <c r="B7" s="94">
        <v>223</v>
      </c>
      <c r="C7" s="19">
        <v>229</v>
      </c>
      <c r="D7" s="20">
        <f t="shared" ref="D7:D38" si="0">B7-C7</f>
        <v>-6</v>
      </c>
      <c r="E7" s="27">
        <f t="shared" ref="E7:E38" si="1">D7/C7</f>
        <v>-2.6200873362445413E-2</v>
      </c>
      <c r="F7" s="55">
        <v>202</v>
      </c>
      <c r="G7" s="162">
        <v>21</v>
      </c>
      <c r="H7" s="148">
        <f t="shared" ref="H7:H38" si="2">F7/B7</f>
        <v>0.905829596412556</v>
      </c>
      <c r="I7" s="203">
        <f t="shared" ref="I7:I38" si="3">G7/B7</f>
        <v>9.417040358744394E-2</v>
      </c>
      <c r="J7" s="55">
        <v>214</v>
      </c>
      <c r="K7" s="206">
        <f t="shared" ref="K7:K38" si="4">C7-J7</f>
        <v>15</v>
      </c>
      <c r="L7" s="215">
        <f t="shared" ref="L7:L38" si="5">J7/C7</f>
        <v>0.93449781659388642</v>
      </c>
      <c r="M7" s="27">
        <f t="shared" ref="M7:M38" si="6">K7/C7</f>
        <v>6.5502183406113537E-2</v>
      </c>
      <c r="N7" s="55">
        <f t="shared" ref="N7:N38" si="7">F7-J7</f>
        <v>-12</v>
      </c>
      <c r="O7" s="215">
        <f t="shared" ref="O7:O38" si="8">(F7-J7)/J7</f>
        <v>-5.6074766355140186E-2</v>
      </c>
      <c r="P7" s="56">
        <f t="shared" ref="P7:P38" si="9">G7-K7</f>
        <v>6</v>
      </c>
      <c r="Q7" s="27">
        <f t="shared" ref="Q7:Q38" si="10">(G7-K7)/K7</f>
        <v>0.4</v>
      </c>
    </row>
    <row r="8" spans="1:17" x14ac:dyDescent="0.25">
      <c r="A8" s="5" t="s">
        <v>150</v>
      </c>
      <c r="B8" s="94">
        <v>3970</v>
      </c>
      <c r="C8" s="19">
        <v>3903</v>
      </c>
      <c r="D8" s="20">
        <f t="shared" si="0"/>
        <v>67</v>
      </c>
      <c r="E8" s="27">
        <f t="shared" si="1"/>
        <v>1.7166282346912632E-2</v>
      </c>
      <c r="F8" s="55">
        <v>3663</v>
      </c>
      <c r="G8" s="162">
        <v>307</v>
      </c>
      <c r="H8" s="148">
        <f t="shared" si="2"/>
        <v>0.92267002518891683</v>
      </c>
      <c r="I8" s="203">
        <f t="shared" si="3"/>
        <v>7.7329974811083127E-2</v>
      </c>
      <c r="J8" s="55">
        <v>3486</v>
      </c>
      <c r="K8" s="206">
        <f t="shared" si="4"/>
        <v>417</v>
      </c>
      <c r="L8" s="215">
        <f t="shared" si="5"/>
        <v>0.89315910837817059</v>
      </c>
      <c r="M8" s="27">
        <f t="shared" si="6"/>
        <v>0.10684089162182936</v>
      </c>
      <c r="N8" s="55">
        <f t="shared" si="7"/>
        <v>177</v>
      </c>
      <c r="O8" s="215">
        <f t="shared" si="8"/>
        <v>5.0774526678141134E-2</v>
      </c>
      <c r="P8" s="56">
        <f t="shared" si="9"/>
        <v>-110</v>
      </c>
      <c r="Q8" s="27">
        <f t="shared" si="10"/>
        <v>-0.26378896882494007</v>
      </c>
    </row>
    <row r="9" spans="1:17" x14ac:dyDescent="0.25">
      <c r="A9" s="5" t="s">
        <v>151</v>
      </c>
      <c r="B9" s="94">
        <v>1600</v>
      </c>
      <c r="C9" s="19">
        <v>1569</v>
      </c>
      <c r="D9" s="20">
        <f t="shared" si="0"/>
        <v>31</v>
      </c>
      <c r="E9" s="27">
        <f t="shared" si="1"/>
        <v>1.9757807520713832E-2</v>
      </c>
      <c r="F9" s="55">
        <v>1478</v>
      </c>
      <c r="G9" s="162">
        <v>122</v>
      </c>
      <c r="H9" s="148">
        <f t="shared" si="2"/>
        <v>0.92374999999999996</v>
      </c>
      <c r="I9" s="203">
        <f t="shared" si="3"/>
        <v>7.6249999999999998E-2</v>
      </c>
      <c r="J9" s="55">
        <v>1404</v>
      </c>
      <c r="K9" s="206">
        <f t="shared" si="4"/>
        <v>165</v>
      </c>
      <c r="L9" s="215">
        <f t="shared" si="5"/>
        <v>0.89483747609942643</v>
      </c>
      <c r="M9" s="27">
        <f t="shared" si="6"/>
        <v>0.10516252390057361</v>
      </c>
      <c r="N9" s="55">
        <f t="shared" si="7"/>
        <v>74</v>
      </c>
      <c r="O9" s="215">
        <f t="shared" si="8"/>
        <v>5.2706552706552709E-2</v>
      </c>
      <c r="P9" s="56">
        <f t="shared" si="9"/>
        <v>-43</v>
      </c>
      <c r="Q9" s="27">
        <f t="shared" si="10"/>
        <v>-0.26060606060606062</v>
      </c>
    </row>
    <row r="10" spans="1:17" x14ac:dyDescent="0.25">
      <c r="A10" s="4" t="s">
        <v>152</v>
      </c>
      <c r="B10" s="91">
        <v>1730</v>
      </c>
      <c r="C10" s="13">
        <v>1742</v>
      </c>
      <c r="D10" s="14">
        <f t="shared" si="0"/>
        <v>-12</v>
      </c>
      <c r="E10" s="24">
        <f t="shared" si="1"/>
        <v>-6.8886337543053958E-3</v>
      </c>
      <c r="F10" s="47">
        <v>1625</v>
      </c>
      <c r="G10" s="161">
        <v>105</v>
      </c>
      <c r="H10" s="147">
        <f t="shared" si="2"/>
        <v>0.93930635838150289</v>
      </c>
      <c r="I10" s="202">
        <f t="shared" si="3"/>
        <v>6.0693641618497107E-2</v>
      </c>
      <c r="J10" s="47">
        <f>J11+J12+J13</f>
        <v>1634</v>
      </c>
      <c r="K10" s="78">
        <f t="shared" si="4"/>
        <v>108</v>
      </c>
      <c r="L10" s="214">
        <f t="shared" si="5"/>
        <v>0.93800229621125142</v>
      </c>
      <c r="M10" s="24">
        <f t="shared" si="6"/>
        <v>6.1997703788748568E-2</v>
      </c>
      <c r="N10" s="47">
        <f t="shared" si="7"/>
        <v>-9</v>
      </c>
      <c r="O10" s="214">
        <f t="shared" si="8"/>
        <v>-5.5079559363525096E-3</v>
      </c>
      <c r="P10" s="48">
        <f t="shared" si="9"/>
        <v>-3</v>
      </c>
      <c r="Q10" s="24">
        <f t="shared" si="10"/>
        <v>-2.7777777777777776E-2</v>
      </c>
    </row>
    <row r="11" spans="1:17" x14ac:dyDescent="0.25">
      <c r="A11" s="8" t="s">
        <v>153</v>
      </c>
      <c r="B11" s="92">
        <v>359</v>
      </c>
      <c r="C11" s="15">
        <v>370</v>
      </c>
      <c r="D11" s="16">
        <f t="shared" si="0"/>
        <v>-11</v>
      </c>
      <c r="E11" s="25">
        <f t="shared" si="1"/>
        <v>-2.9729729729729731E-2</v>
      </c>
      <c r="F11" s="49">
        <v>318</v>
      </c>
      <c r="G11" s="159">
        <v>41</v>
      </c>
      <c r="H11" s="145">
        <f t="shared" si="2"/>
        <v>0.88579387186629521</v>
      </c>
      <c r="I11" s="200">
        <f t="shared" si="3"/>
        <v>0.11420612813370473</v>
      </c>
      <c r="J11" s="49">
        <v>337</v>
      </c>
      <c r="K11" s="61">
        <f t="shared" si="4"/>
        <v>33</v>
      </c>
      <c r="L11" s="212">
        <f t="shared" si="5"/>
        <v>0.91081081081081083</v>
      </c>
      <c r="M11" s="76">
        <f t="shared" si="6"/>
        <v>8.9189189189189194E-2</v>
      </c>
      <c r="N11" s="49">
        <f t="shared" si="7"/>
        <v>-19</v>
      </c>
      <c r="O11" s="212">
        <f t="shared" si="8"/>
        <v>-5.637982195845697E-2</v>
      </c>
      <c r="P11" s="50">
        <f t="shared" si="9"/>
        <v>8</v>
      </c>
      <c r="Q11" s="76">
        <f t="shared" si="10"/>
        <v>0.24242424242424243</v>
      </c>
    </row>
    <row r="12" spans="1:17" x14ac:dyDescent="0.25">
      <c r="A12" s="8" t="s">
        <v>154</v>
      </c>
      <c r="B12" s="92">
        <v>76</v>
      </c>
      <c r="C12" s="15">
        <v>86</v>
      </c>
      <c r="D12" s="16">
        <f t="shared" si="0"/>
        <v>-10</v>
      </c>
      <c r="E12" s="25">
        <f t="shared" si="1"/>
        <v>-0.11627906976744186</v>
      </c>
      <c r="F12" s="49">
        <v>58</v>
      </c>
      <c r="G12" s="159">
        <v>18</v>
      </c>
      <c r="H12" s="145">
        <f t="shared" si="2"/>
        <v>0.76315789473684215</v>
      </c>
      <c r="I12" s="200">
        <f t="shared" si="3"/>
        <v>0.23684210526315788</v>
      </c>
      <c r="J12" s="49">
        <v>76</v>
      </c>
      <c r="K12" s="61">
        <f t="shared" si="4"/>
        <v>10</v>
      </c>
      <c r="L12" s="212">
        <f t="shared" si="5"/>
        <v>0.88372093023255816</v>
      </c>
      <c r="M12" s="76">
        <f t="shared" si="6"/>
        <v>0.11627906976744186</v>
      </c>
      <c r="N12" s="49">
        <f t="shared" si="7"/>
        <v>-18</v>
      </c>
      <c r="O12" s="212">
        <f t="shared" si="8"/>
        <v>-0.23684210526315788</v>
      </c>
      <c r="P12" s="50">
        <f t="shared" si="9"/>
        <v>8</v>
      </c>
      <c r="Q12" s="76">
        <f t="shared" si="10"/>
        <v>0.8</v>
      </c>
    </row>
    <row r="13" spans="1:17" x14ac:dyDescent="0.25">
      <c r="A13" s="9" t="s">
        <v>155</v>
      </c>
      <c r="B13" s="89">
        <f>B10-(B11+B12)</f>
        <v>1295</v>
      </c>
      <c r="C13" s="17">
        <f>C10-(C11+C12)</f>
        <v>1286</v>
      </c>
      <c r="D13" s="18">
        <f t="shared" si="0"/>
        <v>9</v>
      </c>
      <c r="E13" s="26">
        <f t="shared" si="1"/>
        <v>6.9984447900466561E-3</v>
      </c>
      <c r="F13" s="51">
        <f>F10-(F11+F12)</f>
        <v>1249</v>
      </c>
      <c r="G13" s="160">
        <f>G10-(G11+G12)</f>
        <v>46</v>
      </c>
      <c r="H13" s="146">
        <f t="shared" si="2"/>
        <v>0.96447876447876446</v>
      </c>
      <c r="I13" s="201">
        <f t="shared" si="3"/>
        <v>3.5521235521235518E-2</v>
      </c>
      <c r="J13" s="51">
        <v>1221</v>
      </c>
      <c r="K13" s="79">
        <f t="shared" si="4"/>
        <v>65</v>
      </c>
      <c r="L13" s="213">
        <f t="shared" si="5"/>
        <v>0.94945567651632967</v>
      </c>
      <c r="M13" s="26">
        <f t="shared" si="6"/>
        <v>5.0544323483670293E-2</v>
      </c>
      <c r="N13" s="51">
        <f t="shared" si="7"/>
        <v>28</v>
      </c>
      <c r="O13" s="213">
        <f t="shared" si="8"/>
        <v>2.2932022932022931E-2</v>
      </c>
      <c r="P13" s="52">
        <f t="shared" si="9"/>
        <v>-19</v>
      </c>
      <c r="Q13" s="26">
        <f t="shared" si="10"/>
        <v>-0.29230769230769232</v>
      </c>
    </row>
    <row r="14" spans="1:17" x14ac:dyDescent="0.25">
      <c r="A14" s="4" t="s">
        <v>23</v>
      </c>
      <c r="B14" s="91">
        <v>1863</v>
      </c>
      <c r="C14" s="13">
        <v>1921</v>
      </c>
      <c r="D14" s="14">
        <f t="shared" si="0"/>
        <v>-58</v>
      </c>
      <c r="E14" s="24">
        <f t="shared" si="1"/>
        <v>-3.019260801665799E-2</v>
      </c>
      <c r="F14" s="47">
        <v>1736</v>
      </c>
      <c r="G14" s="161">
        <v>127</v>
      </c>
      <c r="H14" s="147">
        <f t="shared" si="2"/>
        <v>0.93183038110574345</v>
      </c>
      <c r="I14" s="202">
        <f t="shared" si="3"/>
        <v>6.8169618894256573E-2</v>
      </c>
      <c r="J14" s="47">
        <f>J15+J16+J17</f>
        <v>1777</v>
      </c>
      <c r="K14" s="78">
        <f t="shared" si="4"/>
        <v>144</v>
      </c>
      <c r="L14" s="214">
        <f t="shared" si="5"/>
        <v>0.92503904216553878</v>
      </c>
      <c r="M14" s="24">
        <f t="shared" si="6"/>
        <v>7.4960957834461217E-2</v>
      </c>
      <c r="N14" s="47">
        <f t="shared" si="7"/>
        <v>-41</v>
      </c>
      <c r="O14" s="214">
        <f t="shared" si="8"/>
        <v>-2.3072594259988744E-2</v>
      </c>
      <c r="P14" s="48">
        <f t="shared" si="9"/>
        <v>-17</v>
      </c>
      <c r="Q14" s="24">
        <f t="shared" si="10"/>
        <v>-0.11805555555555555</v>
      </c>
    </row>
    <row r="15" spans="1:17" x14ac:dyDescent="0.25">
      <c r="A15" s="8" t="s">
        <v>156</v>
      </c>
      <c r="B15" s="92">
        <v>750</v>
      </c>
      <c r="C15" s="15">
        <v>781</v>
      </c>
      <c r="D15" s="16">
        <f t="shared" si="0"/>
        <v>-31</v>
      </c>
      <c r="E15" s="25">
        <f t="shared" si="1"/>
        <v>-3.9692701664532648E-2</v>
      </c>
      <c r="F15" s="49">
        <v>696</v>
      </c>
      <c r="G15" s="159">
        <v>54</v>
      </c>
      <c r="H15" s="145">
        <f t="shared" si="2"/>
        <v>0.92800000000000005</v>
      </c>
      <c r="I15" s="200">
        <f t="shared" si="3"/>
        <v>7.1999999999999995E-2</v>
      </c>
      <c r="J15" s="49">
        <v>710</v>
      </c>
      <c r="K15" s="61">
        <f t="shared" si="4"/>
        <v>71</v>
      </c>
      <c r="L15" s="212">
        <f t="shared" si="5"/>
        <v>0.90909090909090906</v>
      </c>
      <c r="M15" s="76">
        <f t="shared" si="6"/>
        <v>9.0909090909090912E-2</v>
      </c>
      <c r="N15" s="49">
        <f t="shared" si="7"/>
        <v>-14</v>
      </c>
      <c r="O15" s="212">
        <f t="shared" si="8"/>
        <v>-1.9718309859154931E-2</v>
      </c>
      <c r="P15" s="50">
        <f t="shared" si="9"/>
        <v>-17</v>
      </c>
      <c r="Q15" s="76">
        <f t="shared" si="10"/>
        <v>-0.23943661971830985</v>
      </c>
    </row>
    <row r="16" spans="1:17" x14ac:dyDescent="0.25">
      <c r="A16" s="8" t="s">
        <v>125</v>
      </c>
      <c r="B16" s="92">
        <v>154</v>
      </c>
      <c r="C16" s="15">
        <v>168</v>
      </c>
      <c r="D16" s="16">
        <f t="shared" si="0"/>
        <v>-14</v>
      </c>
      <c r="E16" s="25">
        <f t="shared" si="1"/>
        <v>-8.3333333333333329E-2</v>
      </c>
      <c r="F16" s="49">
        <v>142</v>
      </c>
      <c r="G16" s="159">
        <v>12</v>
      </c>
      <c r="H16" s="145">
        <f t="shared" si="2"/>
        <v>0.92207792207792205</v>
      </c>
      <c r="I16" s="200">
        <f t="shared" si="3"/>
        <v>7.792207792207792E-2</v>
      </c>
      <c r="J16" s="49">
        <v>151</v>
      </c>
      <c r="K16" s="61">
        <f t="shared" si="4"/>
        <v>17</v>
      </c>
      <c r="L16" s="212">
        <f t="shared" si="5"/>
        <v>0.89880952380952384</v>
      </c>
      <c r="M16" s="76">
        <f t="shared" si="6"/>
        <v>0.10119047619047619</v>
      </c>
      <c r="N16" s="49">
        <f t="shared" si="7"/>
        <v>-9</v>
      </c>
      <c r="O16" s="212">
        <f t="shared" si="8"/>
        <v>-5.9602649006622516E-2</v>
      </c>
      <c r="P16" s="50">
        <f t="shared" si="9"/>
        <v>-5</v>
      </c>
      <c r="Q16" s="76">
        <f t="shared" si="10"/>
        <v>-0.29411764705882354</v>
      </c>
    </row>
    <row r="17" spans="1:17" x14ac:dyDescent="0.25">
      <c r="A17" s="9" t="s">
        <v>25</v>
      </c>
      <c r="B17" s="89">
        <f>B14-(B15+B16)</f>
        <v>959</v>
      </c>
      <c r="C17" s="17">
        <f>C14-(C15+C16)</f>
        <v>972</v>
      </c>
      <c r="D17" s="18">
        <f t="shared" si="0"/>
        <v>-13</v>
      </c>
      <c r="E17" s="26">
        <f t="shared" si="1"/>
        <v>-1.3374485596707819E-2</v>
      </c>
      <c r="F17" s="51">
        <f>F14-(F15+F16)</f>
        <v>898</v>
      </c>
      <c r="G17" s="160">
        <f>G14-(G15+G16)</f>
        <v>61</v>
      </c>
      <c r="H17" s="146">
        <f t="shared" si="2"/>
        <v>0.93639207507820643</v>
      </c>
      <c r="I17" s="201">
        <f t="shared" si="3"/>
        <v>6.3607924921793541E-2</v>
      </c>
      <c r="J17" s="51">
        <v>916</v>
      </c>
      <c r="K17" s="79">
        <f t="shared" si="4"/>
        <v>56</v>
      </c>
      <c r="L17" s="213">
        <f t="shared" si="5"/>
        <v>0.9423868312757202</v>
      </c>
      <c r="M17" s="26">
        <f t="shared" si="6"/>
        <v>5.7613168724279837E-2</v>
      </c>
      <c r="N17" s="51">
        <f t="shared" si="7"/>
        <v>-18</v>
      </c>
      <c r="O17" s="213">
        <f t="shared" si="8"/>
        <v>-1.9650655021834062E-2</v>
      </c>
      <c r="P17" s="52">
        <f t="shared" si="9"/>
        <v>5</v>
      </c>
      <c r="Q17" s="26">
        <f t="shared" si="10"/>
        <v>8.9285714285714288E-2</v>
      </c>
    </row>
    <row r="18" spans="1:17" x14ac:dyDescent="0.25">
      <c r="A18" s="4" t="s">
        <v>157</v>
      </c>
      <c r="B18" s="91">
        <v>497</v>
      </c>
      <c r="C18" s="13">
        <v>520</v>
      </c>
      <c r="D18" s="14">
        <f t="shared" si="0"/>
        <v>-23</v>
      </c>
      <c r="E18" s="24">
        <f t="shared" si="1"/>
        <v>-4.4230769230769233E-2</v>
      </c>
      <c r="F18" s="47">
        <v>440</v>
      </c>
      <c r="G18" s="161">
        <v>57</v>
      </c>
      <c r="H18" s="147">
        <f t="shared" si="2"/>
        <v>0.88531187122736421</v>
      </c>
      <c r="I18" s="202">
        <f t="shared" si="3"/>
        <v>0.11468812877263582</v>
      </c>
      <c r="J18" s="47">
        <f>J19+J20</f>
        <v>448</v>
      </c>
      <c r="K18" s="78">
        <f t="shared" si="4"/>
        <v>72</v>
      </c>
      <c r="L18" s="214">
        <f t="shared" si="5"/>
        <v>0.86153846153846159</v>
      </c>
      <c r="M18" s="24">
        <f t="shared" si="6"/>
        <v>0.13846153846153847</v>
      </c>
      <c r="N18" s="47">
        <f t="shared" si="7"/>
        <v>-8</v>
      </c>
      <c r="O18" s="214">
        <f t="shared" si="8"/>
        <v>-1.7857142857142856E-2</v>
      </c>
      <c r="P18" s="48">
        <f t="shared" si="9"/>
        <v>-15</v>
      </c>
      <c r="Q18" s="24">
        <f t="shared" si="10"/>
        <v>-0.20833333333333334</v>
      </c>
    </row>
    <row r="19" spans="1:17" x14ac:dyDescent="0.25">
      <c r="A19" s="8" t="s">
        <v>158</v>
      </c>
      <c r="B19" s="92">
        <v>102</v>
      </c>
      <c r="C19" s="15">
        <v>105</v>
      </c>
      <c r="D19" s="16">
        <f t="shared" si="0"/>
        <v>-3</v>
      </c>
      <c r="E19" s="25">
        <f t="shared" si="1"/>
        <v>-2.8571428571428571E-2</v>
      </c>
      <c r="F19" s="49">
        <v>86</v>
      </c>
      <c r="G19" s="159">
        <v>16</v>
      </c>
      <c r="H19" s="145">
        <f t="shared" si="2"/>
        <v>0.84313725490196079</v>
      </c>
      <c r="I19" s="200">
        <f t="shared" si="3"/>
        <v>0.15686274509803921</v>
      </c>
      <c r="J19" s="49">
        <v>89</v>
      </c>
      <c r="K19" s="61">
        <f t="shared" si="4"/>
        <v>16</v>
      </c>
      <c r="L19" s="212">
        <f t="shared" si="5"/>
        <v>0.84761904761904761</v>
      </c>
      <c r="M19" s="76">
        <f t="shared" si="6"/>
        <v>0.15238095238095239</v>
      </c>
      <c r="N19" s="49">
        <f t="shared" si="7"/>
        <v>-3</v>
      </c>
      <c r="O19" s="212">
        <f t="shared" si="8"/>
        <v>-3.3707865168539325E-2</v>
      </c>
      <c r="P19" s="50">
        <f t="shared" si="9"/>
        <v>0</v>
      </c>
      <c r="Q19" s="76">
        <f t="shared" si="10"/>
        <v>0</v>
      </c>
    </row>
    <row r="20" spans="1:17" x14ac:dyDescent="0.25">
      <c r="A20" s="9" t="s">
        <v>159</v>
      </c>
      <c r="B20" s="89">
        <f>B18-B19</f>
        <v>395</v>
      </c>
      <c r="C20" s="17">
        <f>C18-C19</f>
        <v>415</v>
      </c>
      <c r="D20" s="18">
        <f t="shared" si="0"/>
        <v>-20</v>
      </c>
      <c r="E20" s="26">
        <f t="shared" si="1"/>
        <v>-4.8192771084337352E-2</v>
      </c>
      <c r="F20" s="51">
        <f>F18-F19</f>
        <v>354</v>
      </c>
      <c r="G20" s="160">
        <f>G18-G19</f>
        <v>41</v>
      </c>
      <c r="H20" s="146">
        <f t="shared" si="2"/>
        <v>0.89620253164556962</v>
      </c>
      <c r="I20" s="201">
        <f t="shared" si="3"/>
        <v>0.10379746835443038</v>
      </c>
      <c r="J20" s="51">
        <v>359</v>
      </c>
      <c r="K20" s="79">
        <f t="shared" si="4"/>
        <v>56</v>
      </c>
      <c r="L20" s="213">
        <f t="shared" si="5"/>
        <v>0.86506024096385548</v>
      </c>
      <c r="M20" s="26">
        <f t="shared" si="6"/>
        <v>0.13493975903614458</v>
      </c>
      <c r="N20" s="51">
        <f t="shared" si="7"/>
        <v>-5</v>
      </c>
      <c r="O20" s="213">
        <f t="shared" si="8"/>
        <v>-1.3927576601671309E-2</v>
      </c>
      <c r="P20" s="52">
        <f t="shared" si="9"/>
        <v>-15</v>
      </c>
      <c r="Q20" s="26">
        <f t="shared" si="10"/>
        <v>-0.26785714285714285</v>
      </c>
    </row>
    <row r="21" spans="1:17" x14ac:dyDescent="0.25">
      <c r="A21" s="5" t="s">
        <v>26</v>
      </c>
      <c r="B21" s="94">
        <v>487</v>
      </c>
      <c r="C21" s="19">
        <v>497</v>
      </c>
      <c r="D21" s="20">
        <f t="shared" si="0"/>
        <v>-10</v>
      </c>
      <c r="E21" s="27">
        <f t="shared" si="1"/>
        <v>-2.0120724346076459E-2</v>
      </c>
      <c r="F21" s="55">
        <v>461</v>
      </c>
      <c r="G21" s="162">
        <v>26</v>
      </c>
      <c r="H21" s="148">
        <f t="shared" si="2"/>
        <v>0.94661190965092401</v>
      </c>
      <c r="I21" s="203">
        <f t="shared" si="3"/>
        <v>5.3388090349075976E-2</v>
      </c>
      <c r="J21" s="55">
        <v>457</v>
      </c>
      <c r="K21" s="206">
        <f t="shared" si="4"/>
        <v>40</v>
      </c>
      <c r="L21" s="215">
        <f t="shared" si="5"/>
        <v>0.91951710261569419</v>
      </c>
      <c r="M21" s="27">
        <f t="shared" si="6"/>
        <v>8.0482897384305835E-2</v>
      </c>
      <c r="N21" s="55">
        <f t="shared" si="7"/>
        <v>4</v>
      </c>
      <c r="O21" s="215">
        <f t="shared" si="8"/>
        <v>8.7527352297592995E-3</v>
      </c>
      <c r="P21" s="56">
        <f t="shared" si="9"/>
        <v>-14</v>
      </c>
      <c r="Q21" s="27">
        <f t="shared" si="10"/>
        <v>-0.35</v>
      </c>
    </row>
    <row r="22" spans="1:17" x14ac:dyDescent="0.25">
      <c r="A22" s="4" t="s">
        <v>70</v>
      </c>
      <c r="B22" s="91">
        <v>1452</v>
      </c>
      <c r="C22" s="13">
        <v>1490</v>
      </c>
      <c r="D22" s="14">
        <f t="shared" si="0"/>
        <v>-38</v>
      </c>
      <c r="E22" s="24">
        <f t="shared" si="1"/>
        <v>-2.5503355704697986E-2</v>
      </c>
      <c r="F22" s="47">
        <v>1301</v>
      </c>
      <c r="G22" s="161">
        <v>151</v>
      </c>
      <c r="H22" s="147">
        <f t="shared" si="2"/>
        <v>0.89600550964187331</v>
      </c>
      <c r="I22" s="202">
        <f t="shared" si="3"/>
        <v>0.10399449035812672</v>
      </c>
      <c r="J22" s="47">
        <f>J23+J24</f>
        <v>1356</v>
      </c>
      <c r="K22" s="78">
        <f t="shared" si="4"/>
        <v>134</v>
      </c>
      <c r="L22" s="214">
        <f t="shared" si="5"/>
        <v>0.91006711409395968</v>
      </c>
      <c r="M22" s="24">
        <f t="shared" si="6"/>
        <v>8.9932885906040275E-2</v>
      </c>
      <c r="N22" s="47">
        <f t="shared" si="7"/>
        <v>-55</v>
      </c>
      <c r="O22" s="214">
        <f t="shared" si="8"/>
        <v>-4.0560471976401183E-2</v>
      </c>
      <c r="P22" s="48">
        <f t="shared" si="9"/>
        <v>17</v>
      </c>
      <c r="Q22" s="24">
        <f t="shared" si="10"/>
        <v>0.12686567164179105</v>
      </c>
    </row>
    <row r="23" spans="1:17" x14ac:dyDescent="0.25">
      <c r="A23" s="8" t="s">
        <v>160</v>
      </c>
      <c r="B23" s="92">
        <v>746</v>
      </c>
      <c r="C23" s="15">
        <v>788</v>
      </c>
      <c r="D23" s="16">
        <f t="shared" si="0"/>
        <v>-42</v>
      </c>
      <c r="E23" s="25">
        <f t="shared" si="1"/>
        <v>-5.3299492385786802E-2</v>
      </c>
      <c r="F23" s="49">
        <v>651</v>
      </c>
      <c r="G23" s="159">
        <v>95</v>
      </c>
      <c r="H23" s="145">
        <f t="shared" si="2"/>
        <v>0.87265415549597858</v>
      </c>
      <c r="I23" s="200">
        <f t="shared" si="3"/>
        <v>0.12734584450402145</v>
      </c>
      <c r="J23" s="49">
        <v>715</v>
      </c>
      <c r="K23" s="61">
        <f t="shared" si="4"/>
        <v>73</v>
      </c>
      <c r="L23" s="212">
        <f t="shared" si="5"/>
        <v>0.90736040609137059</v>
      </c>
      <c r="M23" s="76">
        <f t="shared" si="6"/>
        <v>9.2639593908629442E-2</v>
      </c>
      <c r="N23" s="49">
        <f t="shared" si="7"/>
        <v>-64</v>
      </c>
      <c r="O23" s="212">
        <f t="shared" si="8"/>
        <v>-8.951048951048951E-2</v>
      </c>
      <c r="P23" s="50">
        <f t="shared" si="9"/>
        <v>22</v>
      </c>
      <c r="Q23" s="76">
        <f t="shared" si="10"/>
        <v>0.30136986301369861</v>
      </c>
    </row>
    <row r="24" spans="1:17" x14ac:dyDescent="0.25">
      <c r="A24" s="9" t="s">
        <v>72</v>
      </c>
      <c r="B24" s="89">
        <f>B22-B23</f>
        <v>706</v>
      </c>
      <c r="C24" s="17">
        <f>C22-C23</f>
        <v>702</v>
      </c>
      <c r="D24" s="18">
        <f t="shared" si="0"/>
        <v>4</v>
      </c>
      <c r="E24" s="26">
        <f t="shared" si="1"/>
        <v>5.6980056980056983E-3</v>
      </c>
      <c r="F24" s="185">
        <f>F22-F23</f>
        <v>650</v>
      </c>
      <c r="G24" s="184">
        <f>G22-G23</f>
        <v>56</v>
      </c>
      <c r="H24" s="145">
        <f t="shared" si="2"/>
        <v>0.92067988668555245</v>
      </c>
      <c r="I24" s="200">
        <f t="shared" si="3"/>
        <v>7.9320113314447591E-2</v>
      </c>
      <c r="J24" s="49">
        <v>641</v>
      </c>
      <c r="K24" s="79">
        <f t="shared" si="4"/>
        <v>61</v>
      </c>
      <c r="L24" s="213">
        <f t="shared" si="5"/>
        <v>0.91310541310541316</v>
      </c>
      <c r="M24" s="26">
        <f t="shared" si="6"/>
        <v>8.68945868945869E-2</v>
      </c>
      <c r="N24" s="51">
        <f t="shared" si="7"/>
        <v>9</v>
      </c>
      <c r="O24" s="213">
        <f t="shared" si="8"/>
        <v>1.4040561622464899E-2</v>
      </c>
      <c r="P24" s="52">
        <f t="shared" si="9"/>
        <v>-5</v>
      </c>
      <c r="Q24" s="26">
        <f t="shared" si="10"/>
        <v>-8.1967213114754092E-2</v>
      </c>
    </row>
    <row r="25" spans="1:17" x14ac:dyDescent="0.25">
      <c r="A25" s="4" t="s">
        <v>161</v>
      </c>
      <c r="B25" s="91">
        <v>1535</v>
      </c>
      <c r="C25" s="13">
        <v>1573</v>
      </c>
      <c r="D25" s="14">
        <f t="shared" si="0"/>
        <v>-38</v>
      </c>
      <c r="E25" s="24">
        <f t="shared" si="1"/>
        <v>-2.4157660521296885E-2</v>
      </c>
      <c r="F25" s="47">
        <v>1425</v>
      </c>
      <c r="G25" s="161">
        <v>110</v>
      </c>
      <c r="H25" s="147">
        <f t="shared" si="2"/>
        <v>0.92833876221498368</v>
      </c>
      <c r="I25" s="202">
        <f t="shared" si="3"/>
        <v>7.1661237785016291E-2</v>
      </c>
      <c r="J25" s="47">
        <f>J26+J27</f>
        <v>1448</v>
      </c>
      <c r="K25" s="78">
        <f t="shared" si="4"/>
        <v>125</v>
      </c>
      <c r="L25" s="214">
        <f t="shared" si="5"/>
        <v>0.92053401144310232</v>
      </c>
      <c r="M25" s="24">
        <f t="shared" si="6"/>
        <v>7.9465988556897654E-2</v>
      </c>
      <c r="N25" s="47">
        <f t="shared" si="7"/>
        <v>-23</v>
      </c>
      <c r="O25" s="214">
        <f t="shared" si="8"/>
        <v>-1.5883977900552487E-2</v>
      </c>
      <c r="P25" s="48">
        <f t="shared" si="9"/>
        <v>-15</v>
      </c>
      <c r="Q25" s="24">
        <f t="shared" si="10"/>
        <v>-0.12</v>
      </c>
    </row>
    <row r="26" spans="1:17" x14ac:dyDescent="0.25">
      <c r="A26" s="8" t="s">
        <v>162</v>
      </c>
      <c r="B26" s="92">
        <v>396</v>
      </c>
      <c r="C26" s="15">
        <v>405</v>
      </c>
      <c r="D26" s="16">
        <f t="shared" si="0"/>
        <v>-9</v>
      </c>
      <c r="E26" s="25">
        <f t="shared" si="1"/>
        <v>-2.2222222222222223E-2</v>
      </c>
      <c r="F26" s="49">
        <v>356</v>
      </c>
      <c r="G26" s="159">
        <v>40</v>
      </c>
      <c r="H26" s="145">
        <f t="shared" si="2"/>
        <v>0.89898989898989901</v>
      </c>
      <c r="I26" s="200">
        <f t="shared" si="3"/>
        <v>0.10101010101010101</v>
      </c>
      <c r="J26" s="49">
        <v>365</v>
      </c>
      <c r="K26" s="61">
        <f t="shared" si="4"/>
        <v>40</v>
      </c>
      <c r="L26" s="212">
        <f t="shared" si="5"/>
        <v>0.90123456790123457</v>
      </c>
      <c r="M26" s="76">
        <f t="shared" si="6"/>
        <v>9.8765432098765427E-2</v>
      </c>
      <c r="N26" s="49">
        <f t="shared" si="7"/>
        <v>-9</v>
      </c>
      <c r="O26" s="212">
        <f t="shared" si="8"/>
        <v>-2.4657534246575342E-2</v>
      </c>
      <c r="P26" s="50">
        <f t="shared" si="9"/>
        <v>0</v>
      </c>
      <c r="Q26" s="76">
        <f t="shared" si="10"/>
        <v>0</v>
      </c>
    </row>
    <row r="27" spans="1:17" x14ac:dyDescent="0.25">
      <c r="A27" s="9" t="s">
        <v>163</v>
      </c>
      <c r="B27" s="89">
        <f>B25-B26</f>
        <v>1139</v>
      </c>
      <c r="C27" s="17">
        <f>C25-C26</f>
        <v>1168</v>
      </c>
      <c r="D27" s="18">
        <f t="shared" si="0"/>
        <v>-29</v>
      </c>
      <c r="E27" s="26">
        <f t="shared" si="1"/>
        <v>-2.482876712328767E-2</v>
      </c>
      <c r="F27" s="51">
        <f>F25-F26</f>
        <v>1069</v>
      </c>
      <c r="G27" s="160">
        <f>G25-G26</f>
        <v>70</v>
      </c>
      <c r="H27" s="146">
        <f t="shared" si="2"/>
        <v>0.93854258121158907</v>
      </c>
      <c r="I27" s="201">
        <f t="shared" si="3"/>
        <v>6.1457418788410885E-2</v>
      </c>
      <c r="J27" s="51">
        <v>1083</v>
      </c>
      <c r="K27" s="79">
        <f t="shared" si="4"/>
        <v>85</v>
      </c>
      <c r="L27" s="213">
        <f t="shared" si="5"/>
        <v>0.92722602739726023</v>
      </c>
      <c r="M27" s="26">
        <f t="shared" si="6"/>
        <v>7.2773972602739725E-2</v>
      </c>
      <c r="N27" s="51">
        <f t="shared" si="7"/>
        <v>-14</v>
      </c>
      <c r="O27" s="213">
        <f t="shared" si="8"/>
        <v>-1.2927054478301015E-2</v>
      </c>
      <c r="P27" s="52">
        <f t="shared" si="9"/>
        <v>-15</v>
      </c>
      <c r="Q27" s="26">
        <f t="shared" si="10"/>
        <v>-0.17647058823529413</v>
      </c>
    </row>
    <row r="28" spans="1:17" x14ac:dyDescent="0.25">
      <c r="A28" s="4" t="s">
        <v>33</v>
      </c>
      <c r="B28" s="91">
        <v>912</v>
      </c>
      <c r="C28" s="13">
        <v>919</v>
      </c>
      <c r="D28" s="14">
        <f t="shared" si="0"/>
        <v>-7</v>
      </c>
      <c r="E28" s="24">
        <f t="shared" si="1"/>
        <v>-7.6169749727965181E-3</v>
      </c>
      <c r="F28" s="47">
        <v>842</v>
      </c>
      <c r="G28" s="161">
        <v>70</v>
      </c>
      <c r="H28" s="147">
        <f t="shared" si="2"/>
        <v>0.92324561403508776</v>
      </c>
      <c r="I28" s="202">
        <f t="shared" si="3"/>
        <v>7.6754385964912283E-2</v>
      </c>
      <c r="J28" s="47">
        <f>J29+J30+J31</f>
        <v>847</v>
      </c>
      <c r="K28" s="78">
        <f t="shared" si="4"/>
        <v>72</v>
      </c>
      <c r="L28" s="214">
        <f t="shared" si="5"/>
        <v>0.92165397170837871</v>
      </c>
      <c r="M28" s="24">
        <f t="shared" si="6"/>
        <v>7.8346028291621322E-2</v>
      </c>
      <c r="N28" s="47">
        <f t="shared" si="7"/>
        <v>-5</v>
      </c>
      <c r="O28" s="214">
        <f t="shared" si="8"/>
        <v>-5.9031877213695395E-3</v>
      </c>
      <c r="P28" s="48">
        <f t="shared" si="9"/>
        <v>-2</v>
      </c>
      <c r="Q28" s="24">
        <f t="shared" si="10"/>
        <v>-2.7777777777777776E-2</v>
      </c>
    </row>
    <row r="29" spans="1:17" x14ac:dyDescent="0.25">
      <c r="A29" s="8" t="s">
        <v>164</v>
      </c>
      <c r="B29" s="92">
        <v>228</v>
      </c>
      <c r="C29" s="15">
        <v>223</v>
      </c>
      <c r="D29" s="16">
        <f t="shared" si="0"/>
        <v>5</v>
      </c>
      <c r="E29" s="25">
        <f t="shared" si="1"/>
        <v>2.2421524663677129E-2</v>
      </c>
      <c r="F29" s="49">
        <v>217</v>
      </c>
      <c r="G29" s="159">
        <v>11</v>
      </c>
      <c r="H29" s="145">
        <f t="shared" si="2"/>
        <v>0.95175438596491224</v>
      </c>
      <c r="I29" s="200">
        <f t="shared" si="3"/>
        <v>4.8245614035087717E-2</v>
      </c>
      <c r="J29" s="49">
        <v>196</v>
      </c>
      <c r="K29" s="61">
        <f t="shared" si="4"/>
        <v>27</v>
      </c>
      <c r="L29" s="212">
        <f t="shared" si="5"/>
        <v>0.87892376681614348</v>
      </c>
      <c r="M29" s="76">
        <f t="shared" si="6"/>
        <v>0.1210762331838565</v>
      </c>
      <c r="N29" s="49">
        <f t="shared" si="7"/>
        <v>21</v>
      </c>
      <c r="O29" s="212">
        <f t="shared" si="8"/>
        <v>0.10714285714285714</v>
      </c>
      <c r="P29" s="50">
        <f t="shared" si="9"/>
        <v>-16</v>
      </c>
      <c r="Q29" s="76">
        <f t="shared" si="10"/>
        <v>-0.59259259259259256</v>
      </c>
    </row>
    <row r="30" spans="1:17" x14ac:dyDescent="0.25">
      <c r="A30" s="8" t="s">
        <v>165</v>
      </c>
      <c r="B30" s="92">
        <v>174</v>
      </c>
      <c r="C30" s="15">
        <v>179</v>
      </c>
      <c r="D30" s="16">
        <f t="shared" si="0"/>
        <v>-5</v>
      </c>
      <c r="E30" s="25">
        <f t="shared" si="1"/>
        <v>-2.7932960893854747E-2</v>
      </c>
      <c r="F30" s="49">
        <v>153</v>
      </c>
      <c r="G30" s="159">
        <v>21</v>
      </c>
      <c r="H30" s="145">
        <f t="shared" si="2"/>
        <v>0.87931034482758619</v>
      </c>
      <c r="I30" s="200">
        <f t="shared" si="3"/>
        <v>0.1206896551724138</v>
      </c>
      <c r="J30" s="49">
        <v>167</v>
      </c>
      <c r="K30" s="61">
        <f t="shared" si="4"/>
        <v>12</v>
      </c>
      <c r="L30" s="212">
        <f t="shared" si="5"/>
        <v>0.93296089385474856</v>
      </c>
      <c r="M30" s="76">
        <f t="shared" si="6"/>
        <v>6.7039106145251395E-2</v>
      </c>
      <c r="N30" s="49">
        <f t="shared" si="7"/>
        <v>-14</v>
      </c>
      <c r="O30" s="212">
        <f t="shared" si="8"/>
        <v>-8.3832335329341312E-2</v>
      </c>
      <c r="P30" s="50">
        <f t="shared" si="9"/>
        <v>9</v>
      </c>
      <c r="Q30" s="76">
        <f t="shared" si="10"/>
        <v>0.75</v>
      </c>
    </row>
    <row r="31" spans="1:17" x14ac:dyDescent="0.25">
      <c r="A31" s="9" t="s">
        <v>35</v>
      </c>
      <c r="B31" s="89">
        <f>B28-(B29+B30)</f>
        <v>510</v>
      </c>
      <c r="C31" s="17">
        <f>C28-(C29+C30)</f>
        <v>517</v>
      </c>
      <c r="D31" s="18">
        <f t="shared" si="0"/>
        <v>-7</v>
      </c>
      <c r="E31" s="26">
        <f t="shared" si="1"/>
        <v>-1.3539651837524178E-2</v>
      </c>
      <c r="F31" s="51">
        <f>F28-(F29+F30)</f>
        <v>472</v>
      </c>
      <c r="G31" s="160">
        <f>G28-(G29+G30)</f>
        <v>38</v>
      </c>
      <c r="H31" s="146">
        <f t="shared" si="2"/>
        <v>0.92549019607843142</v>
      </c>
      <c r="I31" s="201">
        <f t="shared" si="3"/>
        <v>7.4509803921568626E-2</v>
      </c>
      <c r="J31" s="51">
        <v>484</v>
      </c>
      <c r="K31" s="79">
        <f t="shared" si="4"/>
        <v>33</v>
      </c>
      <c r="L31" s="213">
        <f t="shared" si="5"/>
        <v>0.93617021276595747</v>
      </c>
      <c r="M31" s="26">
        <f t="shared" si="6"/>
        <v>6.3829787234042548E-2</v>
      </c>
      <c r="N31" s="51">
        <f t="shared" si="7"/>
        <v>-12</v>
      </c>
      <c r="O31" s="213">
        <f t="shared" si="8"/>
        <v>-2.4793388429752067E-2</v>
      </c>
      <c r="P31" s="52">
        <f t="shared" si="9"/>
        <v>5</v>
      </c>
      <c r="Q31" s="26">
        <f t="shared" si="10"/>
        <v>0.15151515151515152</v>
      </c>
    </row>
    <row r="32" spans="1:17" x14ac:dyDescent="0.25">
      <c r="A32" s="4" t="s">
        <v>166</v>
      </c>
      <c r="B32" s="91">
        <v>1974</v>
      </c>
      <c r="C32" s="13">
        <v>1694</v>
      </c>
      <c r="D32" s="14">
        <f t="shared" si="0"/>
        <v>280</v>
      </c>
      <c r="E32" s="24">
        <f t="shared" si="1"/>
        <v>0.16528925619834711</v>
      </c>
      <c r="F32" s="47">
        <v>1518</v>
      </c>
      <c r="G32" s="161">
        <v>456</v>
      </c>
      <c r="H32" s="147">
        <f t="shared" si="2"/>
        <v>0.76899696048632216</v>
      </c>
      <c r="I32" s="202">
        <f t="shared" si="3"/>
        <v>0.23100303951367782</v>
      </c>
      <c r="J32" s="47">
        <f>J33+J34</f>
        <v>1564</v>
      </c>
      <c r="K32" s="78">
        <f t="shared" si="4"/>
        <v>130</v>
      </c>
      <c r="L32" s="214">
        <f t="shared" si="5"/>
        <v>0.92325855962219594</v>
      </c>
      <c r="M32" s="24">
        <f t="shared" si="6"/>
        <v>7.6741440377804018E-2</v>
      </c>
      <c r="N32" s="47">
        <f t="shared" si="7"/>
        <v>-46</v>
      </c>
      <c r="O32" s="214">
        <f t="shared" si="8"/>
        <v>-2.9411764705882353E-2</v>
      </c>
      <c r="P32" s="48">
        <f t="shared" si="9"/>
        <v>326</v>
      </c>
      <c r="Q32" s="24">
        <f t="shared" si="10"/>
        <v>2.5076923076923077</v>
      </c>
    </row>
    <row r="33" spans="1:17" x14ac:dyDescent="0.25">
      <c r="A33" s="8" t="s">
        <v>167</v>
      </c>
      <c r="B33" s="92">
        <v>913</v>
      </c>
      <c r="C33" s="15">
        <v>926</v>
      </c>
      <c r="D33" s="16">
        <f t="shared" si="0"/>
        <v>-13</v>
      </c>
      <c r="E33" s="25">
        <f t="shared" si="1"/>
        <v>-1.4038876889848811E-2</v>
      </c>
      <c r="F33" s="49">
        <v>785</v>
      </c>
      <c r="G33" s="159">
        <v>128</v>
      </c>
      <c r="H33" s="145">
        <f t="shared" si="2"/>
        <v>0.85980284775465499</v>
      </c>
      <c r="I33" s="200">
        <f t="shared" si="3"/>
        <v>0.14019715224534501</v>
      </c>
      <c r="J33" s="49">
        <v>835</v>
      </c>
      <c r="K33" s="61">
        <f t="shared" si="4"/>
        <v>91</v>
      </c>
      <c r="L33" s="212">
        <f t="shared" si="5"/>
        <v>0.90172786177105835</v>
      </c>
      <c r="M33" s="76">
        <f t="shared" si="6"/>
        <v>9.827213822894168E-2</v>
      </c>
      <c r="N33" s="49">
        <f t="shared" si="7"/>
        <v>-50</v>
      </c>
      <c r="O33" s="212">
        <f t="shared" si="8"/>
        <v>-5.9880239520958084E-2</v>
      </c>
      <c r="P33" s="50">
        <f t="shared" si="9"/>
        <v>37</v>
      </c>
      <c r="Q33" s="76">
        <f t="shared" si="10"/>
        <v>0.40659340659340659</v>
      </c>
    </row>
    <row r="34" spans="1:17" x14ac:dyDescent="0.25">
      <c r="A34" s="9" t="s">
        <v>168</v>
      </c>
      <c r="B34" s="89">
        <f>B32-B33</f>
        <v>1061</v>
      </c>
      <c r="C34" s="17">
        <f>C32-C33</f>
        <v>768</v>
      </c>
      <c r="D34" s="18">
        <f t="shared" si="0"/>
        <v>293</v>
      </c>
      <c r="E34" s="26">
        <f t="shared" si="1"/>
        <v>0.38151041666666669</v>
      </c>
      <c r="F34" s="51">
        <f>F32-F33</f>
        <v>733</v>
      </c>
      <c r="G34" s="160">
        <f>G32-G33</f>
        <v>328</v>
      </c>
      <c r="H34" s="146">
        <f t="shared" si="2"/>
        <v>0.69085768143261073</v>
      </c>
      <c r="I34" s="201">
        <f t="shared" si="3"/>
        <v>0.30914231856738927</v>
      </c>
      <c r="J34" s="51">
        <v>729</v>
      </c>
      <c r="K34" s="79">
        <f t="shared" si="4"/>
        <v>39</v>
      </c>
      <c r="L34" s="213">
        <f t="shared" si="5"/>
        <v>0.94921875</v>
      </c>
      <c r="M34" s="26">
        <f t="shared" si="6"/>
        <v>5.078125E-2</v>
      </c>
      <c r="N34" s="51">
        <f t="shared" si="7"/>
        <v>4</v>
      </c>
      <c r="O34" s="213">
        <f t="shared" si="8"/>
        <v>5.4869684499314125E-3</v>
      </c>
      <c r="P34" s="52">
        <f t="shared" si="9"/>
        <v>289</v>
      </c>
      <c r="Q34" s="26">
        <f t="shared" si="10"/>
        <v>7.4102564102564106</v>
      </c>
    </row>
    <row r="35" spans="1:17" x14ac:dyDescent="0.25">
      <c r="A35" s="4" t="s">
        <v>169</v>
      </c>
      <c r="B35" s="91">
        <v>1109</v>
      </c>
      <c r="C35" s="13">
        <v>1103</v>
      </c>
      <c r="D35" s="14">
        <f t="shared" si="0"/>
        <v>6</v>
      </c>
      <c r="E35" s="24">
        <f t="shared" si="1"/>
        <v>5.4397098821396192E-3</v>
      </c>
      <c r="F35" s="47">
        <v>1025</v>
      </c>
      <c r="G35" s="161">
        <v>84</v>
      </c>
      <c r="H35" s="147">
        <f t="shared" si="2"/>
        <v>0.92425608656447245</v>
      </c>
      <c r="I35" s="202">
        <f t="shared" si="3"/>
        <v>7.5743913435527499E-2</v>
      </c>
      <c r="J35" s="47">
        <f>J36+J37</f>
        <v>1022</v>
      </c>
      <c r="K35" s="78">
        <f t="shared" si="4"/>
        <v>81</v>
      </c>
      <c r="L35" s="214">
        <f t="shared" si="5"/>
        <v>0.92656391659111514</v>
      </c>
      <c r="M35" s="24">
        <f t="shared" si="6"/>
        <v>7.3436083408884856E-2</v>
      </c>
      <c r="N35" s="47">
        <f t="shared" si="7"/>
        <v>3</v>
      </c>
      <c r="O35" s="214">
        <f t="shared" si="8"/>
        <v>2.9354207436399216E-3</v>
      </c>
      <c r="P35" s="48">
        <f t="shared" si="9"/>
        <v>3</v>
      </c>
      <c r="Q35" s="24">
        <f t="shared" si="10"/>
        <v>3.7037037037037035E-2</v>
      </c>
    </row>
    <row r="36" spans="1:17" x14ac:dyDescent="0.25">
      <c r="A36" s="8" t="s">
        <v>162</v>
      </c>
      <c r="B36" s="92">
        <v>217</v>
      </c>
      <c r="C36" s="15">
        <v>206</v>
      </c>
      <c r="D36" s="16">
        <f t="shared" si="0"/>
        <v>11</v>
      </c>
      <c r="E36" s="25">
        <f t="shared" si="1"/>
        <v>5.3398058252427182E-2</v>
      </c>
      <c r="F36" s="49">
        <v>189</v>
      </c>
      <c r="G36" s="159">
        <v>28</v>
      </c>
      <c r="H36" s="145">
        <f t="shared" si="2"/>
        <v>0.87096774193548387</v>
      </c>
      <c r="I36" s="200">
        <f t="shared" si="3"/>
        <v>0.12903225806451613</v>
      </c>
      <c r="J36" s="49">
        <v>186</v>
      </c>
      <c r="K36" s="61">
        <f t="shared" si="4"/>
        <v>20</v>
      </c>
      <c r="L36" s="212">
        <f t="shared" si="5"/>
        <v>0.90291262135922334</v>
      </c>
      <c r="M36" s="76">
        <f t="shared" si="6"/>
        <v>9.7087378640776698E-2</v>
      </c>
      <c r="N36" s="49">
        <f t="shared" si="7"/>
        <v>3</v>
      </c>
      <c r="O36" s="212">
        <f t="shared" si="8"/>
        <v>1.6129032258064516E-2</v>
      </c>
      <c r="P36" s="50">
        <f t="shared" si="9"/>
        <v>8</v>
      </c>
      <c r="Q36" s="76">
        <f t="shared" si="10"/>
        <v>0.4</v>
      </c>
    </row>
    <row r="37" spans="1:17" x14ac:dyDescent="0.25">
      <c r="A37" s="9" t="s">
        <v>48</v>
      </c>
      <c r="B37" s="89">
        <f>B35-B36</f>
        <v>892</v>
      </c>
      <c r="C37" s="17">
        <f>C35-C36</f>
        <v>897</v>
      </c>
      <c r="D37" s="18">
        <f t="shared" si="0"/>
        <v>-5</v>
      </c>
      <c r="E37" s="26">
        <f t="shared" si="1"/>
        <v>-5.5741360089186179E-3</v>
      </c>
      <c r="F37" s="51">
        <f>F35-F36</f>
        <v>836</v>
      </c>
      <c r="G37" s="160">
        <f>G35-G36</f>
        <v>56</v>
      </c>
      <c r="H37" s="146">
        <f t="shared" si="2"/>
        <v>0.93721973094170408</v>
      </c>
      <c r="I37" s="201">
        <f t="shared" si="3"/>
        <v>6.2780269058295965E-2</v>
      </c>
      <c r="J37" s="51">
        <v>836</v>
      </c>
      <c r="K37" s="79">
        <f t="shared" si="4"/>
        <v>61</v>
      </c>
      <c r="L37" s="213">
        <f t="shared" si="5"/>
        <v>0.93199554069119284</v>
      </c>
      <c r="M37" s="26">
        <f t="shared" si="6"/>
        <v>6.8004459308807136E-2</v>
      </c>
      <c r="N37" s="51">
        <f t="shared" si="7"/>
        <v>0</v>
      </c>
      <c r="O37" s="213">
        <f t="shared" si="8"/>
        <v>0</v>
      </c>
      <c r="P37" s="52">
        <f t="shared" si="9"/>
        <v>-5</v>
      </c>
      <c r="Q37" s="26">
        <f t="shared" si="10"/>
        <v>-8.1967213114754092E-2</v>
      </c>
    </row>
    <row r="38" spans="1:17" ht="15.75" thickBot="1" x14ac:dyDescent="0.3">
      <c r="A38" s="10" t="s">
        <v>53</v>
      </c>
      <c r="B38" s="97">
        <v>741</v>
      </c>
      <c r="C38" s="21">
        <v>728</v>
      </c>
      <c r="D38" s="22">
        <f t="shared" si="0"/>
        <v>13</v>
      </c>
      <c r="E38" s="28">
        <f t="shared" si="1"/>
        <v>1.7857142857142856E-2</v>
      </c>
      <c r="F38" s="57">
        <v>696</v>
      </c>
      <c r="G38" s="172">
        <v>45</v>
      </c>
      <c r="H38" s="149">
        <f t="shared" si="2"/>
        <v>0.93927125506072873</v>
      </c>
      <c r="I38" s="204">
        <f t="shared" si="3"/>
        <v>6.0728744939271252E-2</v>
      </c>
      <c r="J38" s="57">
        <v>684</v>
      </c>
      <c r="K38" s="207">
        <f t="shared" si="4"/>
        <v>44</v>
      </c>
      <c r="L38" s="216">
        <f t="shared" si="5"/>
        <v>0.93956043956043955</v>
      </c>
      <c r="M38" s="28">
        <f t="shared" si="6"/>
        <v>6.043956043956044E-2</v>
      </c>
      <c r="N38" s="57">
        <f t="shared" si="7"/>
        <v>12</v>
      </c>
      <c r="O38" s="216">
        <f t="shared" si="8"/>
        <v>1.7543859649122806E-2</v>
      </c>
      <c r="P38" s="58">
        <f t="shared" si="9"/>
        <v>1</v>
      </c>
      <c r="Q38" s="28">
        <f t="shared" si="10"/>
        <v>2.2727272727272728E-2</v>
      </c>
    </row>
  </sheetData>
  <mergeCells count="17">
    <mergeCell ref="P4:P5"/>
    <mergeCell ref="Q4:Q5"/>
    <mergeCell ref="K4:K5"/>
    <mergeCell ref="L4:L5"/>
    <mergeCell ref="M4:M5"/>
    <mergeCell ref="N4:N5"/>
    <mergeCell ref="O4:O5"/>
    <mergeCell ref="J4:J5"/>
    <mergeCell ref="H4:H5"/>
    <mergeCell ref="I4:I5"/>
    <mergeCell ref="G4:G5"/>
    <mergeCell ref="A4:A5"/>
    <mergeCell ref="C4:C5"/>
    <mergeCell ref="D4:D5"/>
    <mergeCell ref="E4:E5"/>
    <mergeCell ref="F4:F5"/>
    <mergeCell ref="B4:B5"/>
  </mergeCells>
  <pageMargins left="0.7" right="0.7" top="0.75" bottom="0.75" header="0.3" footer="0.3"/>
  <pageSetup scale="45" fitToWidth="0" fitToHeight="0" orientation="landscape" r:id="rId1"/>
  <headerFoot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view="pageBreakPreview" zoomScale="60" zoomScaleNormal="100" workbookViewId="0">
      <pane xSplit="1" topLeftCell="B1" activePane="topRight" state="frozen"/>
      <selection pane="topRight" activeCell="L18" sqref="L18"/>
    </sheetView>
  </sheetViews>
  <sheetFormatPr defaultRowHeight="15" x14ac:dyDescent="0.25"/>
  <cols>
    <col min="1" max="1" width="39.85546875" bestFit="1" customWidth="1"/>
    <col min="2" max="3" width="15.7109375" customWidth="1"/>
    <col min="4" max="4" width="13.7109375" customWidth="1"/>
    <col min="5" max="9" width="10.7109375" customWidth="1"/>
    <col min="10" max="17" width="14.7109375" customWidth="1"/>
  </cols>
  <sheetData>
    <row r="1" spans="1:17" x14ac:dyDescent="0.25">
      <c r="A1" s="1" t="s">
        <v>203</v>
      </c>
      <c r="B1" s="1"/>
    </row>
    <row r="2" spans="1:17" x14ac:dyDescent="0.25">
      <c r="A2" s="2" t="s">
        <v>1</v>
      </c>
      <c r="B2" s="2"/>
    </row>
    <row r="3" spans="1:17" ht="15.75" thickBot="1" x14ac:dyDescent="0.3">
      <c r="H3" s="69"/>
    </row>
    <row r="4" spans="1:17" ht="15" customHeight="1" x14ac:dyDescent="0.25">
      <c r="A4" s="387" t="s">
        <v>2</v>
      </c>
      <c r="B4" s="387" t="s">
        <v>186</v>
      </c>
      <c r="C4" s="389" t="s">
        <v>187</v>
      </c>
      <c r="D4" s="391" t="s">
        <v>204</v>
      </c>
      <c r="E4" s="393" t="s">
        <v>205</v>
      </c>
      <c r="F4" s="385" t="s">
        <v>190</v>
      </c>
      <c r="G4" s="393" t="s">
        <v>191</v>
      </c>
      <c r="H4" s="385" t="s">
        <v>206</v>
      </c>
      <c r="I4" s="393" t="s">
        <v>207</v>
      </c>
      <c r="J4" s="366" t="s">
        <v>201</v>
      </c>
      <c r="K4" s="380" t="s">
        <v>194</v>
      </c>
      <c r="L4" s="374" t="s">
        <v>195</v>
      </c>
      <c r="M4" s="376" t="s">
        <v>196</v>
      </c>
      <c r="N4" s="368" t="s">
        <v>197</v>
      </c>
      <c r="O4" s="374" t="s">
        <v>198</v>
      </c>
      <c r="P4" s="374" t="s">
        <v>199</v>
      </c>
      <c r="Q4" s="376" t="s">
        <v>200</v>
      </c>
    </row>
    <row r="5" spans="1:17" ht="45.75" customHeight="1" thickBot="1" x14ac:dyDescent="0.3">
      <c r="A5" s="388"/>
      <c r="B5" s="388"/>
      <c r="C5" s="390"/>
      <c r="D5" s="392"/>
      <c r="E5" s="394"/>
      <c r="F5" s="386"/>
      <c r="G5" s="394"/>
      <c r="H5" s="386"/>
      <c r="I5" s="394"/>
      <c r="J5" s="367"/>
      <c r="K5" s="381"/>
      <c r="L5" s="375"/>
      <c r="M5" s="377"/>
      <c r="N5" s="369"/>
      <c r="O5" s="375"/>
      <c r="P5" s="375"/>
      <c r="Q5" s="377"/>
    </row>
    <row r="6" spans="1:17" ht="15.75" customHeight="1" x14ac:dyDescent="0.25">
      <c r="A6" s="280" t="s">
        <v>203</v>
      </c>
      <c r="B6" s="281">
        <v>20059</v>
      </c>
      <c r="C6" s="90">
        <v>20173</v>
      </c>
      <c r="D6" s="46">
        <f>B6-C6</f>
        <v>-114</v>
      </c>
      <c r="E6" s="282">
        <f>D6/C6</f>
        <v>-5.6511178307638923E-3</v>
      </c>
      <c r="F6" s="283">
        <v>18803</v>
      </c>
      <c r="G6" s="284">
        <v>1256</v>
      </c>
      <c r="H6" s="285">
        <f>F6/B6</f>
        <v>0.93738471509048304</v>
      </c>
      <c r="I6" s="286">
        <f>G6/B6</f>
        <v>6.2615284909516927E-2</v>
      </c>
      <c r="J6" s="355">
        <v>18467</v>
      </c>
      <c r="K6" s="355">
        <v>1706</v>
      </c>
      <c r="L6" s="285">
        <f>J6/C6</f>
        <v>0.91543151737470874</v>
      </c>
      <c r="M6" s="286">
        <f>K6/C6</f>
        <v>8.4568482625291236E-2</v>
      </c>
      <c r="N6" s="355">
        <f>F6-J6</f>
        <v>336</v>
      </c>
      <c r="O6" s="285">
        <f>(F6-J6)/J6</f>
        <v>1.8194617425678235E-2</v>
      </c>
      <c r="P6" s="355">
        <f>G6-K6</f>
        <v>-450</v>
      </c>
      <c r="Q6" s="286">
        <f>(G6-K6)/K6</f>
        <v>-0.26377491207502929</v>
      </c>
    </row>
    <row r="7" spans="1:17" ht="15.75" customHeight="1" x14ac:dyDescent="0.25">
      <c r="A7" s="287" t="s">
        <v>208</v>
      </c>
      <c r="B7" s="60">
        <v>9036</v>
      </c>
      <c r="C7" s="91">
        <v>9232</v>
      </c>
      <c r="D7" s="48">
        <f t="shared" ref="D7:D45" si="0">B7-C7</f>
        <v>-196</v>
      </c>
      <c r="E7" s="288">
        <f t="shared" ref="E7:E45" si="1">D7/C7</f>
        <v>-2.1230502599653381E-2</v>
      </c>
      <c r="F7" s="289">
        <v>8354</v>
      </c>
      <c r="G7" s="290">
        <v>682</v>
      </c>
      <c r="H7" s="291">
        <f t="shared" ref="H7:H45" si="2">F7/B7</f>
        <v>0.92452412571934484</v>
      </c>
      <c r="I7" s="292">
        <f t="shared" ref="I7:I45" si="3">G7/B7</f>
        <v>7.547587428065515E-2</v>
      </c>
      <c r="J7" s="356">
        <v>8327</v>
      </c>
      <c r="K7" s="356">
        <v>905</v>
      </c>
      <c r="L7" s="291">
        <f t="shared" ref="L7:L46" si="4">J7/C7</f>
        <v>0.90197140381282492</v>
      </c>
      <c r="M7" s="292">
        <f t="shared" ref="M7:M46" si="5">K7/C7</f>
        <v>9.8028596187175049E-2</v>
      </c>
      <c r="N7" s="356">
        <f t="shared" ref="N7:N46" si="6">F7-J7</f>
        <v>27</v>
      </c>
      <c r="O7" s="291">
        <f t="shared" ref="O7:O46" si="7">(F7-J7)/J7</f>
        <v>3.2424642728473641E-3</v>
      </c>
      <c r="P7" s="356">
        <f t="shared" ref="P7:P46" si="8">G7-K7</f>
        <v>-223</v>
      </c>
      <c r="Q7" s="292">
        <f t="shared" ref="Q7:Q46" si="9">(G7-K7)/K7</f>
        <v>-0.24640883977900552</v>
      </c>
    </row>
    <row r="8" spans="1:17" ht="15.75" customHeight="1" x14ac:dyDescent="0.25">
      <c r="A8" s="36" t="s">
        <v>209</v>
      </c>
      <c r="B8" s="293">
        <v>8636</v>
      </c>
      <c r="C8" s="294">
        <v>8803</v>
      </c>
      <c r="D8" s="295">
        <f t="shared" si="0"/>
        <v>-167</v>
      </c>
      <c r="E8" s="296">
        <f t="shared" si="1"/>
        <v>-1.8970805407247528E-2</v>
      </c>
      <c r="F8" s="297">
        <v>7991</v>
      </c>
      <c r="G8" s="298">
        <v>645</v>
      </c>
      <c r="H8" s="299">
        <f t="shared" si="2"/>
        <v>0.92531264474293651</v>
      </c>
      <c r="I8" s="279">
        <f t="shared" si="3"/>
        <v>7.4687355257063451E-2</v>
      </c>
      <c r="J8" s="357">
        <v>7926</v>
      </c>
      <c r="K8" s="357">
        <v>877</v>
      </c>
      <c r="L8" s="299">
        <f t="shared" si="4"/>
        <v>0.90037487220265822</v>
      </c>
      <c r="M8" s="279">
        <f t="shared" si="5"/>
        <v>9.9625127797341811E-2</v>
      </c>
      <c r="N8" s="357">
        <f t="shared" si="6"/>
        <v>65</v>
      </c>
      <c r="O8" s="299">
        <f t="shared" si="7"/>
        <v>8.2008579359071406E-3</v>
      </c>
      <c r="P8" s="357">
        <f t="shared" si="8"/>
        <v>-232</v>
      </c>
      <c r="Q8" s="279">
        <f t="shared" si="9"/>
        <v>-0.26453819840364878</v>
      </c>
    </row>
    <row r="9" spans="1:17" ht="15.75" customHeight="1" x14ac:dyDescent="0.25">
      <c r="A9" s="300" t="s">
        <v>210</v>
      </c>
      <c r="B9" s="301">
        <f>B7-B8</f>
        <v>400</v>
      </c>
      <c r="C9" s="302">
        <f t="shared" ref="C9:G9" si="10">C7-C8</f>
        <v>429</v>
      </c>
      <c r="D9" s="303">
        <f t="shared" si="0"/>
        <v>-29</v>
      </c>
      <c r="E9" s="304">
        <f t="shared" si="1"/>
        <v>-6.75990675990676E-2</v>
      </c>
      <c r="F9" s="302">
        <f t="shared" si="10"/>
        <v>363</v>
      </c>
      <c r="G9" s="305">
        <f t="shared" si="10"/>
        <v>37</v>
      </c>
      <c r="H9" s="306">
        <f t="shared" si="2"/>
        <v>0.90749999999999997</v>
      </c>
      <c r="I9" s="307">
        <f t="shared" si="3"/>
        <v>9.2499999999999999E-2</v>
      </c>
      <c r="J9" s="358">
        <f>J7-J8</f>
        <v>401</v>
      </c>
      <c r="K9" s="358">
        <f>K7-K8</f>
        <v>28</v>
      </c>
      <c r="L9" s="306">
        <f t="shared" si="4"/>
        <v>0.93473193473193472</v>
      </c>
      <c r="M9" s="307">
        <f t="shared" si="5"/>
        <v>6.5268065268065265E-2</v>
      </c>
      <c r="N9" s="358">
        <f t="shared" si="6"/>
        <v>-38</v>
      </c>
      <c r="O9" s="306">
        <f t="shared" si="7"/>
        <v>-9.4763092269326679E-2</v>
      </c>
      <c r="P9" s="358">
        <f t="shared" si="8"/>
        <v>9</v>
      </c>
      <c r="Q9" s="307">
        <f t="shared" si="9"/>
        <v>0.32142857142857145</v>
      </c>
    </row>
    <row r="10" spans="1:17" ht="15.75" customHeight="1" x14ac:dyDescent="0.25">
      <c r="A10" s="308" t="s">
        <v>211</v>
      </c>
      <c r="B10" s="309">
        <v>734</v>
      </c>
      <c r="C10" s="310">
        <v>724</v>
      </c>
      <c r="D10" s="311">
        <f t="shared" si="0"/>
        <v>10</v>
      </c>
      <c r="E10" s="312">
        <f t="shared" si="1"/>
        <v>1.3812154696132596E-2</v>
      </c>
      <c r="F10" s="310">
        <v>697</v>
      </c>
      <c r="G10" s="313">
        <v>37</v>
      </c>
      <c r="H10" s="314">
        <f t="shared" si="2"/>
        <v>0.94959128065395093</v>
      </c>
      <c r="I10" s="315">
        <f t="shared" si="3"/>
        <v>5.0408719346049048E-2</v>
      </c>
      <c r="J10" s="359">
        <v>687</v>
      </c>
      <c r="K10" s="359">
        <v>37</v>
      </c>
      <c r="L10" s="314">
        <f t="shared" si="4"/>
        <v>0.94889502762430944</v>
      </c>
      <c r="M10" s="315">
        <f t="shared" si="5"/>
        <v>5.1104972375690609E-2</v>
      </c>
      <c r="N10" s="359">
        <f t="shared" si="6"/>
        <v>10</v>
      </c>
      <c r="O10" s="314">
        <f t="shared" si="7"/>
        <v>1.4556040756914119E-2</v>
      </c>
      <c r="P10" s="359">
        <f t="shared" si="8"/>
        <v>0</v>
      </c>
      <c r="Q10" s="315">
        <f t="shared" si="9"/>
        <v>0</v>
      </c>
    </row>
    <row r="11" spans="1:17" ht="15.75" customHeight="1" x14ac:dyDescent="0.25">
      <c r="A11" s="29" t="s">
        <v>212</v>
      </c>
      <c r="B11" s="316">
        <v>86</v>
      </c>
      <c r="C11" s="317">
        <v>89</v>
      </c>
      <c r="D11" s="318">
        <f t="shared" si="0"/>
        <v>-3</v>
      </c>
      <c r="E11" s="319">
        <f t="shared" si="1"/>
        <v>-3.3707865168539325E-2</v>
      </c>
      <c r="F11" s="317">
        <v>82</v>
      </c>
      <c r="G11" s="320">
        <v>4</v>
      </c>
      <c r="H11" s="321">
        <f t="shared" si="2"/>
        <v>0.95348837209302328</v>
      </c>
      <c r="I11" s="260">
        <f t="shared" si="3"/>
        <v>4.6511627906976744E-2</v>
      </c>
      <c r="J11" s="360">
        <v>85</v>
      </c>
      <c r="K11" s="360">
        <v>4</v>
      </c>
      <c r="L11" s="321">
        <f t="shared" si="4"/>
        <v>0.9550561797752809</v>
      </c>
      <c r="M11" s="260">
        <f t="shared" si="5"/>
        <v>4.49438202247191E-2</v>
      </c>
      <c r="N11" s="360">
        <f t="shared" si="6"/>
        <v>-3</v>
      </c>
      <c r="O11" s="321">
        <f t="shared" si="7"/>
        <v>-3.5294117647058823E-2</v>
      </c>
      <c r="P11" s="360">
        <f t="shared" si="8"/>
        <v>0</v>
      </c>
      <c r="Q11" s="260">
        <f t="shared" si="9"/>
        <v>0</v>
      </c>
    </row>
    <row r="12" spans="1:17" x14ac:dyDescent="0.25">
      <c r="A12" s="322" t="s">
        <v>213</v>
      </c>
      <c r="B12" s="301">
        <f>B10-B11</f>
        <v>648</v>
      </c>
      <c r="C12" s="302">
        <f t="shared" ref="C12:G12" si="11">C10-C11</f>
        <v>635</v>
      </c>
      <c r="D12" s="303">
        <f t="shared" si="0"/>
        <v>13</v>
      </c>
      <c r="E12" s="304">
        <f t="shared" si="1"/>
        <v>2.0472440944881889E-2</v>
      </c>
      <c r="F12" s="302">
        <f t="shared" si="11"/>
        <v>615</v>
      </c>
      <c r="G12" s="305">
        <f t="shared" si="11"/>
        <v>33</v>
      </c>
      <c r="H12" s="306">
        <f t="shared" si="2"/>
        <v>0.94907407407407407</v>
      </c>
      <c r="I12" s="307">
        <f t="shared" si="3"/>
        <v>5.0925925925925923E-2</v>
      </c>
      <c r="J12" s="358">
        <f>J10-J11</f>
        <v>602</v>
      </c>
      <c r="K12" s="358">
        <f>K10-K11</f>
        <v>33</v>
      </c>
      <c r="L12" s="306">
        <f t="shared" si="4"/>
        <v>0.94803149606299209</v>
      </c>
      <c r="M12" s="307">
        <f t="shared" si="5"/>
        <v>5.1968503937007873E-2</v>
      </c>
      <c r="N12" s="358">
        <f t="shared" si="6"/>
        <v>13</v>
      </c>
      <c r="O12" s="306">
        <f t="shared" si="7"/>
        <v>2.1594684385382059E-2</v>
      </c>
      <c r="P12" s="358">
        <f t="shared" si="8"/>
        <v>0</v>
      </c>
      <c r="Q12" s="307">
        <f t="shared" si="9"/>
        <v>0</v>
      </c>
    </row>
    <row r="13" spans="1:17" x14ac:dyDescent="0.25">
      <c r="A13" s="308" t="s">
        <v>214</v>
      </c>
      <c r="B13" s="309">
        <v>1355</v>
      </c>
      <c r="C13" s="310">
        <v>1353</v>
      </c>
      <c r="D13" s="311">
        <f t="shared" si="0"/>
        <v>2</v>
      </c>
      <c r="E13" s="312">
        <f t="shared" si="1"/>
        <v>1.4781966001478197E-3</v>
      </c>
      <c r="F13" s="310">
        <v>1297</v>
      </c>
      <c r="G13" s="313">
        <v>58</v>
      </c>
      <c r="H13" s="314">
        <f t="shared" si="2"/>
        <v>0.95719557195571958</v>
      </c>
      <c r="I13" s="315">
        <f t="shared" si="3"/>
        <v>4.2804428044280446E-2</v>
      </c>
      <c r="J13" s="359">
        <v>1277</v>
      </c>
      <c r="K13" s="359">
        <v>76</v>
      </c>
      <c r="L13" s="314">
        <f t="shared" si="4"/>
        <v>0.94382852919438287</v>
      </c>
      <c r="M13" s="315">
        <f t="shared" si="5"/>
        <v>5.6171470805617151E-2</v>
      </c>
      <c r="N13" s="359">
        <f t="shared" si="6"/>
        <v>20</v>
      </c>
      <c r="O13" s="314">
        <f t="shared" si="7"/>
        <v>1.5661707126076743E-2</v>
      </c>
      <c r="P13" s="359">
        <f t="shared" si="8"/>
        <v>-18</v>
      </c>
      <c r="Q13" s="315">
        <f t="shared" si="9"/>
        <v>-0.23684210526315788</v>
      </c>
    </row>
    <row r="14" spans="1:17" x14ac:dyDescent="0.25">
      <c r="A14" s="29" t="s">
        <v>215</v>
      </c>
      <c r="B14" s="316">
        <v>345</v>
      </c>
      <c r="C14" s="323">
        <v>350</v>
      </c>
      <c r="D14" s="318">
        <f t="shared" si="0"/>
        <v>-5</v>
      </c>
      <c r="E14" s="319">
        <f t="shared" si="1"/>
        <v>-1.4285714285714285E-2</v>
      </c>
      <c r="F14" s="317">
        <v>330</v>
      </c>
      <c r="G14" s="320">
        <v>15</v>
      </c>
      <c r="H14" s="321">
        <f t="shared" si="2"/>
        <v>0.95652173913043481</v>
      </c>
      <c r="I14" s="260">
        <f t="shared" si="3"/>
        <v>4.3478260869565216E-2</v>
      </c>
      <c r="J14" s="360">
        <v>325</v>
      </c>
      <c r="K14" s="360">
        <v>25</v>
      </c>
      <c r="L14" s="321">
        <f t="shared" si="4"/>
        <v>0.9285714285714286</v>
      </c>
      <c r="M14" s="260">
        <f t="shared" si="5"/>
        <v>7.1428571428571425E-2</v>
      </c>
      <c r="N14" s="360">
        <f t="shared" si="6"/>
        <v>5</v>
      </c>
      <c r="O14" s="321">
        <f t="shared" si="7"/>
        <v>1.5384615384615385E-2</v>
      </c>
      <c r="P14" s="360">
        <f t="shared" si="8"/>
        <v>-10</v>
      </c>
      <c r="Q14" s="260">
        <f t="shared" si="9"/>
        <v>-0.4</v>
      </c>
    </row>
    <row r="15" spans="1:17" x14ac:dyDescent="0.25">
      <c r="A15" s="29" t="s">
        <v>216</v>
      </c>
      <c r="B15" s="316">
        <v>504</v>
      </c>
      <c r="C15" s="317">
        <v>507</v>
      </c>
      <c r="D15" s="318">
        <f t="shared" si="0"/>
        <v>-3</v>
      </c>
      <c r="E15" s="319">
        <f t="shared" si="1"/>
        <v>-5.9171597633136093E-3</v>
      </c>
      <c r="F15" s="317">
        <v>484</v>
      </c>
      <c r="G15" s="320">
        <v>20</v>
      </c>
      <c r="H15" s="321">
        <f t="shared" si="2"/>
        <v>0.96031746031746035</v>
      </c>
      <c r="I15" s="260">
        <f t="shared" si="3"/>
        <v>3.968253968253968E-2</v>
      </c>
      <c r="J15" s="360">
        <v>480</v>
      </c>
      <c r="K15" s="360">
        <v>27</v>
      </c>
      <c r="L15" s="321">
        <f t="shared" si="4"/>
        <v>0.94674556213017746</v>
      </c>
      <c r="M15" s="260">
        <f t="shared" si="5"/>
        <v>5.3254437869822487E-2</v>
      </c>
      <c r="N15" s="360">
        <f t="shared" si="6"/>
        <v>4</v>
      </c>
      <c r="O15" s="321">
        <f t="shared" si="7"/>
        <v>8.3333333333333332E-3</v>
      </c>
      <c r="P15" s="360">
        <f t="shared" si="8"/>
        <v>-7</v>
      </c>
      <c r="Q15" s="260">
        <f t="shared" si="9"/>
        <v>-0.25925925925925924</v>
      </c>
    </row>
    <row r="16" spans="1:17" x14ac:dyDescent="0.25">
      <c r="A16" s="322" t="s">
        <v>217</v>
      </c>
      <c r="B16" s="301">
        <f>B13-(B14+B15)</f>
        <v>506</v>
      </c>
      <c r="C16" s="302">
        <f t="shared" ref="C16:G16" si="12">C13-(C14+C15)</f>
        <v>496</v>
      </c>
      <c r="D16" s="303">
        <f t="shared" si="0"/>
        <v>10</v>
      </c>
      <c r="E16" s="304">
        <f t="shared" si="1"/>
        <v>2.0161290322580645E-2</v>
      </c>
      <c r="F16" s="302">
        <f t="shared" si="12"/>
        <v>483</v>
      </c>
      <c r="G16" s="305">
        <f t="shared" si="12"/>
        <v>23</v>
      </c>
      <c r="H16" s="306">
        <f t="shared" si="2"/>
        <v>0.95454545454545459</v>
      </c>
      <c r="I16" s="307">
        <f t="shared" si="3"/>
        <v>4.5454545454545456E-2</v>
      </c>
      <c r="J16" s="358">
        <f>J13-(J14+J15)</f>
        <v>472</v>
      </c>
      <c r="K16" s="358">
        <f>K13-(K14+K15)</f>
        <v>24</v>
      </c>
      <c r="L16" s="306">
        <f t="shared" si="4"/>
        <v>0.95161290322580649</v>
      </c>
      <c r="M16" s="307">
        <f t="shared" si="5"/>
        <v>4.8387096774193547E-2</v>
      </c>
      <c r="N16" s="358">
        <f t="shared" si="6"/>
        <v>11</v>
      </c>
      <c r="O16" s="306">
        <f t="shared" si="7"/>
        <v>2.3305084745762712E-2</v>
      </c>
      <c r="P16" s="358">
        <f t="shared" si="8"/>
        <v>-1</v>
      </c>
      <c r="Q16" s="307">
        <f t="shared" si="9"/>
        <v>-4.1666666666666664E-2</v>
      </c>
    </row>
    <row r="17" spans="1:17" x14ac:dyDescent="0.25">
      <c r="A17" s="6" t="s">
        <v>19</v>
      </c>
      <c r="B17" s="324">
        <v>1408</v>
      </c>
      <c r="C17" s="325">
        <v>1319</v>
      </c>
      <c r="D17" s="326">
        <f t="shared" si="0"/>
        <v>89</v>
      </c>
      <c r="E17" s="327">
        <f t="shared" si="1"/>
        <v>6.747536012130402E-2</v>
      </c>
      <c r="F17" s="325">
        <v>1375</v>
      </c>
      <c r="G17" s="328">
        <v>33</v>
      </c>
      <c r="H17" s="329">
        <f t="shared" si="2"/>
        <v>0.9765625</v>
      </c>
      <c r="I17" s="330">
        <f t="shared" si="3"/>
        <v>2.34375E-2</v>
      </c>
      <c r="J17" s="361">
        <v>1235</v>
      </c>
      <c r="K17" s="361">
        <v>84</v>
      </c>
      <c r="L17" s="329">
        <f t="shared" si="4"/>
        <v>0.9363153904473086</v>
      </c>
      <c r="M17" s="330">
        <f t="shared" si="5"/>
        <v>6.3684609552691437E-2</v>
      </c>
      <c r="N17" s="361">
        <f t="shared" si="6"/>
        <v>140</v>
      </c>
      <c r="O17" s="329">
        <f t="shared" si="7"/>
        <v>0.11336032388663968</v>
      </c>
      <c r="P17" s="361">
        <f t="shared" si="8"/>
        <v>-51</v>
      </c>
      <c r="Q17" s="330">
        <f t="shared" si="9"/>
        <v>-0.6071428571428571</v>
      </c>
    </row>
    <row r="18" spans="1:17" x14ac:dyDescent="0.25">
      <c r="A18" s="331" t="s">
        <v>215</v>
      </c>
      <c r="B18" s="332">
        <v>242</v>
      </c>
      <c r="C18" s="333">
        <v>239</v>
      </c>
      <c r="D18" s="334">
        <f t="shared" si="0"/>
        <v>3</v>
      </c>
      <c r="E18" s="335">
        <f t="shared" si="1"/>
        <v>1.2552301255230125E-2</v>
      </c>
      <c r="F18" s="333">
        <v>234</v>
      </c>
      <c r="G18" s="336">
        <v>8</v>
      </c>
      <c r="H18" s="337">
        <f t="shared" si="2"/>
        <v>0.96694214876033058</v>
      </c>
      <c r="I18" s="277">
        <f t="shared" si="3"/>
        <v>3.3057851239669422E-2</v>
      </c>
      <c r="J18" s="362">
        <v>226</v>
      </c>
      <c r="K18" s="362">
        <v>13</v>
      </c>
      <c r="L18" s="337">
        <f t="shared" si="4"/>
        <v>0.94560669456066948</v>
      </c>
      <c r="M18" s="277">
        <f t="shared" si="5"/>
        <v>5.4393305439330547E-2</v>
      </c>
      <c r="N18" s="362">
        <f t="shared" si="6"/>
        <v>8</v>
      </c>
      <c r="O18" s="337">
        <f t="shared" si="7"/>
        <v>3.5398230088495575E-2</v>
      </c>
      <c r="P18" s="362">
        <f t="shared" si="8"/>
        <v>-5</v>
      </c>
      <c r="Q18" s="277">
        <f t="shared" si="9"/>
        <v>-0.38461538461538464</v>
      </c>
    </row>
    <row r="19" spans="1:17" x14ac:dyDescent="0.25">
      <c r="A19" s="29" t="s">
        <v>209</v>
      </c>
      <c r="B19" s="316">
        <v>552</v>
      </c>
      <c r="C19" s="317">
        <v>461</v>
      </c>
      <c r="D19" s="318">
        <f t="shared" si="0"/>
        <v>91</v>
      </c>
      <c r="E19" s="319">
        <f t="shared" si="1"/>
        <v>0.19739696312364424</v>
      </c>
      <c r="F19" s="317">
        <v>543</v>
      </c>
      <c r="G19" s="320">
        <v>9</v>
      </c>
      <c r="H19" s="321">
        <f t="shared" si="2"/>
        <v>0.98369565217391308</v>
      </c>
      <c r="I19" s="260">
        <f t="shared" si="3"/>
        <v>1.6304347826086956E-2</v>
      </c>
      <c r="J19" s="360">
        <v>417</v>
      </c>
      <c r="K19" s="360">
        <v>44</v>
      </c>
      <c r="L19" s="321">
        <f t="shared" si="4"/>
        <v>0.90455531453362259</v>
      </c>
      <c r="M19" s="260">
        <f t="shared" si="5"/>
        <v>9.5444685466377438E-2</v>
      </c>
      <c r="N19" s="360">
        <f t="shared" si="6"/>
        <v>126</v>
      </c>
      <c r="O19" s="321">
        <f t="shared" si="7"/>
        <v>0.30215827338129497</v>
      </c>
      <c r="P19" s="360">
        <f t="shared" si="8"/>
        <v>-35</v>
      </c>
      <c r="Q19" s="260">
        <f t="shared" si="9"/>
        <v>-0.79545454545454541</v>
      </c>
    </row>
    <row r="20" spans="1:17" x14ac:dyDescent="0.25">
      <c r="A20" s="322" t="s">
        <v>177</v>
      </c>
      <c r="B20" s="301">
        <f>B17-(B18+B19)</f>
        <v>614</v>
      </c>
      <c r="C20" s="302">
        <f t="shared" ref="C20:G20" si="13">C17-(C18+C19)</f>
        <v>619</v>
      </c>
      <c r="D20" s="303">
        <f t="shared" si="0"/>
        <v>-5</v>
      </c>
      <c r="E20" s="304">
        <f t="shared" si="1"/>
        <v>-8.0775444264943458E-3</v>
      </c>
      <c r="F20" s="302">
        <f t="shared" si="13"/>
        <v>598</v>
      </c>
      <c r="G20" s="305">
        <f t="shared" si="13"/>
        <v>16</v>
      </c>
      <c r="H20" s="306">
        <f t="shared" si="2"/>
        <v>0.97394136807817588</v>
      </c>
      <c r="I20" s="307">
        <f t="shared" si="3"/>
        <v>2.6058631921824105E-2</v>
      </c>
      <c r="J20" s="358">
        <f>J17-(J18+J19)</f>
        <v>592</v>
      </c>
      <c r="K20" s="358">
        <f>K17-(K18+K19)</f>
        <v>27</v>
      </c>
      <c r="L20" s="306">
        <f t="shared" si="4"/>
        <v>0.95638126009693059</v>
      </c>
      <c r="M20" s="307">
        <f t="shared" si="5"/>
        <v>4.361873990306947E-2</v>
      </c>
      <c r="N20" s="358">
        <f t="shared" si="6"/>
        <v>6</v>
      </c>
      <c r="O20" s="306">
        <f t="shared" si="7"/>
        <v>1.0135135135135136E-2</v>
      </c>
      <c r="P20" s="358">
        <f t="shared" si="8"/>
        <v>-11</v>
      </c>
      <c r="Q20" s="307">
        <f t="shared" si="9"/>
        <v>-0.40740740740740738</v>
      </c>
    </row>
    <row r="21" spans="1:17" x14ac:dyDescent="0.25">
      <c r="A21" s="7" t="s">
        <v>218</v>
      </c>
      <c r="B21" s="338">
        <v>359</v>
      </c>
      <c r="C21" s="339">
        <v>364</v>
      </c>
      <c r="D21" s="340">
        <f t="shared" si="0"/>
        <v>-5</v>
      </c>
      <c r="E21" s="341">
        <f t="shared" si="1"/>
        <v>-1.3736263736263736E-2</v>
      </c>
      <c r="F21" s="339">
        <v>340</v>
      </c>
      <c r="G21" s="342">
        <v>19</v>
      </c>
      <c r="H21" s="343">
        <f t="shared" si="2"/>
        <v>0.94707520891364905</v>
      </c>
      <c r="I21" s="344">
        <f t="shared" si="3"/>
        <v>5.2924791086350974E-2</v>
      </c>
      <c r="J21" s="363">
        <v>338</v>
      </c>
      <c r="K21" s="363">
        <v>26</v>
      </c>
      <c r="L21" s="343">
        <f t="shared" si="4"/>
        <v>0.9285714285714286</v>
      </c>
      <c r="M21" s="344">
        <f t="shared" si="5"/>
        <v>7.1428571428571425E-2</v>
      </c>
      <c r="N21" s="363">
        <f t="shared" si="6"/>
        <v>2</v>
      </c>
      <c r="O21" s="343">
        <f t="shared" si="7"/>
        <v>5.9171597633136093E-3</v>
      </c>
      <c r="P21" s="363">
        <f t="shared" si="8"/>
        <v>-7</v>
      </c>
      <c r="Q21" s="344">
        <f t="shared" si="9"/>
        <v>-0.26923076923076922</v>
      </c>
    </row>
    <row r="22" spans="1:17" x14ac:dyDescent="0.25">
      <c r="A22" s="308" t="s">
        <v>26</v>
      </c>
      <c r="B22" s="309">
        <v>1037</v>
      </c>
      <c r="C22" s="310">
        <v>1030</v>
      </c>
      <c r="D22" s="311">
        <f t="shared" si="0"/>
        <v>7</v>
      </c>
      <c r="E22" s="312">
        <f t="shared" si="1"/>
        <v>6.7961165048543689E-3</v>
      </c>
      <c r="F22" s="310">
        <v>936</v>
      </c>
      <c r="G22" s="313">
        <v>101</v>
      </c>
      <c r="H22" s="314">
        <f t="shared" si="2"/>
        <v>0.90260366441658635</v>
      </c>
      <c r="I22" s="315">
        <f t="shared" si="3"/>
        <v>9.7396335583413693E-2</v>
      </c>
      <c r="J22" s="359">
        <v>931</v>
      </c>
      <c r="K22" s="359">
        <v>99</v>
      </c>
      <c r="L22" s="314">
        <f t="shared" si="4"/>
        <v>0.90388349514563104</v>
      </c>
      <c r="M22" s="315">
        <f t="shared" si="5"/>
        <v>9.6116504854368928E-2</v>
      </c>
      <c r="N22" s="359">
        <f t="shared" si="6"/>
        <v>5</v>
      </c>
      <c r="O22" s="314">
        <f t="shared" si="7"/>
        <v>5.3705692803437165E-3</v>
      </c>
      <c r="P22" s="359">
        <f t="shared" si="8"/>
        <v>2</v>
      </c>
      <c r="Q22" s="315">
        <f t="shared" si="9"/>
        <v>2.0202020202020204E-2</v>
      </c>
    </row>
    <row r="23" spans="1:17" x14ac:dyDescent="0.25">
      <c r="A23" s="29" t="s">
        <v>219</v>
      </c>
      <c r="B23" s="316">
        <v>656</v>
      </c>
      <c r="C23" s="317">
        <v>644</v>
      </c>
      <c r="D23" s="318">
        <f t="shared" si="0"/>
        <v>12</v>
      </c>
      <c r="E23" s="319">
        <f t="shared" si="1"/>
        <v>1.8633540372670808E-2</v>
      </c>
      <c r="F23" s="317">
        <v>575</v>
      </c>
      <c r="G23" s="320">
        <v>81</v>
      </c>
      <c r="H23" s="321">
        <f t="shared" si="2"/>
        <v>0.87652439024390238</v>
      </c>
      <c r="I23" s="260">
        <f t="shared" si="3"/>
        <v>0.12347560975609756</v>
      </c>
      <c r="J23" s="360">
        <v>576</v>
      </c>
      <c r="K23" s="360">
        <v>68</v>
      </c>
      <c r="L23" s="321">
        <f t="shared" si="4"/>
        <v>0.89440993788819878</v>
      </c>
      <c r="M23" s="260">
        <f t="shared" si="5"/>
        <v>0.10559006211180125</v>
      </c>
      <c r="N23" s="360">
        <f t="shared" si="6"/>
        <v>-1</v>
      </c>
      <c r="O23" s="321">
        <f t="shared" si="7"/>
        <v>-1.736111111111111E-3</v>
      </c>
      <c r="P23" s="360">
        <f t="shared" si="8"/>
        <v>13</v>
      </c>
      <c r="Q23" s="260">
        <f t="shared" si="9"/>
        <v>0.19117647058823528</v>
      </c>
    </row>
    <row r="24" spans="1:17" x14ac:dyDescent="0.25">
      <c r="A24" s="322" t="s">
        <v>28</v>
      </c>
      <c r="B24" s="301">
        <f>B22-B23</f>
        <v>381</v>
      </c>
      <c r="C24" s="302">
        <f t="shared" ref="C24:G24" si="14">C22-C23</f>
        <v>386</v>
      </c>
      <c r="D24" s="303">
        <f t="shared" si="0"/>
        <v>-5</v>
      </c>
      <c r="E24" s="304">
        <f t="shared" si="1"/>
        <v>-1.2953367875647668E-2</v>
      </c>
      <c r="F24" s="302">
        <f t="shared" si="14"/>
        <v>361</v>
      </c>
      <c r="G24" s="305">
        <f t="shared" si="14"/>
        <v>20</v>
      </c>
      <c r="H24" s="306">
        <f t="shared" si="2"/>
        <v>0.94750656167978997</v>
      </c>
      <c r="I24" s="307">
        <f t="shared" si="3"/>
        <v>5.2493438320209973E-2</v>
      </c>
      <c r="J24" s="358">
        <f>J22-J23</f>
        <v>355</v>
      </c>
      <c r="K24" s="358">
        <f>K22-K23</f>
        <v>31</v>
      </c>
      <c r="L24" s="306">
        <f t="shared" si="4"/>
        <v>0.9196891191709845</v>
      </c>
      <c r="M24" s="307">
        <f t="shared" si="5"/>
        <v>8.0310880829015538E-2</v>
      </c>
      <c r="N24" s="358">
        <f t="shared" si="6"/>
        <v>6</v>
      </c>
      <c r="O24" s="306">
        <f t="shared" si="7"/>
        <v>1.6901408450704224E-2</v>
      </c>
      <c r="P24" s="358">
        <f t="shared" si="8"/>
        <v>-11</v>
      </c>
      <c r="Q24" s="307">
        <f t="shared" si="9"/>
        <v>-0.35483870967741937</v>
      </c>
    </row>
    <row r="25" spans="1:17" x14ac:dyDescent="0.25">
      <c r="A25" s="6" t="s">
        <v>220</v>
      </c>
      <c r="B25" s="324">
        <v>956</v>
      </c>
      <c r="C25" s="325">
        <v>943</v>
      </c>
      <c r="D25" s="326">
        <f t="shared" si="0"/>
        <v>13</v>
      </c>
      <c r="E25" s="327">
        <f t="shared" si="1"/>
        <v>1.3785790031813362E-2</v>
      </c>
      <c r="F25" s="325">
        <v>919</v>
      </c>
      <c r="G25" s="328">
        <v>37</v>
      </c>
      <c r="H25" s="329">
        <f t="shared" si="2"/>
        <v>0.96129707112970708</v>
      </c>
      <c r="I25" s="330">
        <f t="shared" si="3"/>
        <v>3.8702928870292884E-2</v>
      </c>
      <c r="J25" s="361">
        <v>889</v>
      </c>
      <c r="K25" s="361">
        <v>54</v>
      </c>
      <c r="L25" s="329">
        <f t="shared" si="4"/>
        <v>0.94273594909862146</v>
      </c>
      <c r="M25" s="330">
        <f t="shared" si="5"/>
        <v>5.726405090137858E-2</v>
      </c>
      <c r="N25" s="361">
        <f t="shared" si="6"/>
        <v>30</v>
      </c>
      <c r="O25" s="329">
        <f t="shared" si="7"/>
        <v>3.3745781777277842E-2</v>
      </c>
      <c r="P25" s="361">
        <f t="shared" si="8"/>
        <v>-17</v>
      </c>
      <c r="Q25" s="330">
        <f t="shared" si="9"/>
        <v>-0.31481481481481483</v>
      </c>
    </row>
    <row r="26" spans="1:17" x14ac:dyDescent="0.25">
      <c r="A26" s="36" t="s">
        <v>221</v>
      </c>
      <c r="B26" s="293">
        <v>257</v>
      </c>
      <c r="C26" s="297">
        <v>242</v>
      </c>
      <c r="D26" s="295">
        <f t="shared" si="0"/>
        <v>15</v>
      </c>
      <c r="E26" s="296">
        <f t="shared" si="1"/>
        <v>6.1983471074380167E-2</v>
      </c>
      <c r="F26" s="297">
        <v>243</v>
      </c>
      <c r="G26" s="298">
        <v>14</v>
      </c>
      <c r="H26" s="299">
        <f t="shared" si="2"/>
        <v>0.94552529182879375</v>
      </c>
      <c r="I26" s="279">
        <f t="shared" si="3"/>
        <v>5.4474708171206226E-2</v>
      </c>
      <c r="J26" s="357">
        <v>224</v>
      </c>
      <c r="K26" s="357">
        <v>18</v>
      </c>
      <c r="L26" s="299">
        <f t="shared" si="4"/>
        <v>0.92561983471074383</v>
      </c>
      <c r="M26" s="279">
        <f t="shared" si="5"/>
        <v>7.43801652892562E-2</v>
      </c>
      <c r="N26" s="357">
        <f t="shared" si="6"/>
        <v>19</v>
      </c>
      <c r="O26" s="299">
        <f t="shared" si="7"/>
        <v>8.4821428571428575E-2</v>
      </c>
      <c r="P26" s="357">
        <f t="shared" si="8"/>
        <v>-4</v>
      </c>
      <c r="Q26" s="279">
        <f t="shared" si="9"/>
        <v>-0.22222222222222221</v>
      </c>
    </row>
    <row r="27" spans="1:17" x14ac:dyDescent="0.25">
      <c r="A27" s="322" t="s">
        <v>222</v>
      </c>
      <c r="B27" s="301">
        <f>B25-B26</f>
        <v>699</v>
      </c>
      <c r="C27" s="302">
        <f t="shared" ref="C27:G27" si="15">C25-C26</f>
        <v>701</v>
      </c>
      <c r="D27" s="303">
        <f t="shared" si="0"/>
        <v>-2</v>
      </c>
      <c r="E27" s="304">
        <f t="shared" si="1"/>
        <v>-2.8530670470756064E-3</v>
      </c>
      <c r="F27" s="302">
        <f t="shared" si="15"/>
        <v>676</v>
      </c>
      <c r="G27" s="305">
        <f t="shared" si="15"/>
        <v>23</v>
      </c>
      <c r="H27" s="306">
        <f t="shared" si="2"/>
        <v>0.96709585121602293</v>
      </c>
      <c r="I27" s="307">
        <f t="shared" si="3"/>
        <v>3.2904148783977114E-2</v>
      </c>
      <c r="J27" s="358">
        <f>J25-J26</f>
        <v>665</v>
      </c>
      <c r="K27" s="358">
        <f>K25-K26</f>
        <v>36</v>
      </c>
      <c r="L27" s="306">
        <f t="shared" si="4"/>
        <v>0.94864479315263905</v>
      </c>
      <c r="M27" s="307">
        <f t="shared" si="5"/>
        <v>5.1355206847360911E-2</v>
      </c>
      <c r="N27" s="358">
        <f t="shared" si="6"/>
        <v>11</v>
      </c>
      <c r="O27" s="306">
        <f t="shared" si="7"/>
        <v>1.6541353383458645E-2</v>
      </c>
      <c r="P27" s="358">
        <f t="shared" si="8"/>
        <v>-13</v>
      </c>
      <c r="Q27" s="307">
        <f t="shared" si="9"/>
        <v>-0.3611111111111111</v>
      </c>
    </row>
    <row r="28" spans="1:17" x14ac:dyDescent="0.25">
      <c r="A28" s="6" t="s">
        <v>223</v>
      </c>
      <c r="B28" s="324">
        <v>1376</v>
      </c>
      <c r="C28" s="325">
        <v>1381</v>
      </c>
      <c r="D28" s="326">
        <f t="shared" si="0"/>
        <v>-5</v>
      </c>
      <c r="E28" s="327">
        <f t="shared" si="1"/>
        <v>-3.6205648081100651E-3</v>
      </c>
      <c r="F28" s="325">
        <v>1280</v>
      </c>
      <c r="G28" s="328">
        <v>96</v>
      </c>
      <c r="H28" s="329">
        <f t="shared" si="2"/>
        <v>0.93023255813953487</v>
      </c>
      <c r="I28" s="330">
        <f t="shared" si="3"/>
        <v>6.9767441860465115E-2</v>
      </c>
      <c r="J28" s="361">
        <v>1192</v>
      </c>
      <c r="K28" s="361">
        <v>189</v>
      </c>
      <c r="L28" s="329">
        <f t="shared" si="4"/>
        <v>0.8631426502534395</v>
      </c>
      <c r="M28" s="330">
        <f t="shared" si="5"/>
        <v>0.13685734974656047</v>
      </c>
      <c r="N28" s="361">
        <f t="shared" si="6"/>
        <v>88</v>
      </c>
      <c r="O28" s="329">
        <f t="shared" si="7"/>
        <v>7.3825503355704702E-2</v>
      </c>
      <c r="P28" s="361">
        <f t="shared" si="8"/>
        <v>-93</v>
      </c>
      <c r="Q28" s="330">
        <f t="shared" si="9"/>
        <v>-0.49206349206349204</v>
      </c>
    </row>
    <row r="29" spans="1:17" x14ac:dyDescent="0.25">
      <c r="A29" s="331" t="s">
        <v>224</v>
      </c>
      <c r="B29" s="316">
        <v>608</v>
      </c>
      <c r="C29" s="345">
        <v>564</v>
      </c>
      <c r="D29" s="318">
        <f t="shared" si="0"/>
        <v>44</v>
      </c>
      <c r="E29" s="260">
        <f t="shared" si="1"/>
        <v>7.8014184397163122E-2</v>
      </c>
      <c r="F29" s="317">
        <v>586</v>
      </c>
      <c r="G29" s="320">
        <v>22</v>
      </c>
      <c r="H29" s="321">
        <f t="shared" si="2"/>
        <v>0.96381578947368418</v>
      </c>
      <c r="I29" s="260">
        <f t="shared" si="3"/>
        <v>3.6184210526315791E-2</v>
      </c>
      <c r="J29" s="360">
        <v>530</v>
      </c>
      <c r="K29" s="360">
        <v>34</v>
      </c>
      <c r="L29" s="321">
        <f t="shared" si="4"/>
        <v>0.93971631205673756</v>
      </c>
      <c r="M29" s="260">
        <f t="shared" si="5"/>
        <v>6.0283687943262408E-2</v>
      </c>
      <c r="N29" s="360">
        <f t="shared" si="6"/>
        <v>56</v>
      </c>
      <c r="O29" s="321">
        <f t="shared" si="7"/>
        <v>0.10566037735849057</v>
      </c>
      <c r="P29" s="360">
        <f t="shared" si="8"/>
        <v>-12</v>
      </c>
      <c r="Q29" s="260">
        <f t="shared" si="9"/>
        <v>-0.35294117647058826</v>
      </c>
    </row>
    <row r="30" spans="1:17" x14ac:dyDescent="0.25">
      <c r="A30" s="30" t="s">
        <v>225</v>
      </c>
      <c r="B30" s="301">
        <f>B28-B29</f>
        <v>768</v>
      </c>
      <c r="C30" s="302">
        <f t="shared" ref="C30:I30" si="16">C28-C29</f>
        <v>817</v>
      </c>
      <c r="D30" s="303">
        <f t="shared" si="16"/>
        <v>-49</v>
      </c>
      <c r="E30" s="304">
        <f t="shared" si="16"/>
        <v>-8.1634749205273194E-2</v>
      </c>
      <c r="F30" s="302">
        <f t="shared" si="16"/>
        <v>694</v>
      </c>
      <c r="G30" s="305">
        <f t="shared" si="16"/>
        <v>74</v>
      </c>
      <c r="H30" s="306">
        <f t="shared" si="16"/>
        <v>-3.358323133414931E-2</v>
      </c>
      <c r="I30" s="307">
        <f t="shared" si="16"/>
        <v>3.3583231334149324E-2</v>
      </c>
      <c r="J30" s="358">
        <f>J28-J29</f>
        <v>662</v>
      </c>
      <c r="K30" s="358">
        <f>K28-K29</f>
        <v>155</v>
      </c>
      <c r="L30" s="306">
        <f t="shared" si="4"/>
        <v>0.81028151774785806</v>
      </c>
      <c r="M30" s="307">
        <f t="shared" si="5"/>
        <v>0.189718482252142</v>
      </c>
      <c r="N30" s="358">
        <f t="shared" si="6"/>
        <v>32</v>
      </c>
      <c r="O30" s="306">
        <f t="shared" si="7"/>
        <v>4.8338368580060423E-2</v>
      </c>
      <c r="P30" s="358">
        <f t="shared" si="8"/>
        <v>-81</v>
      </c>
      <c r="Q30" s="307">
        <f t="shared" si="9"/>
        <v>-0.52258064516129032</v>
      </c>
    </row>
    <row r="31" spans="1:17" x14ac:dyDescent="0.25">
      <c r="A31" s="308" t="s">
        <v>226</v>
      </c>
      <c r="B31" s="309">
        <v>473</v>
      </c>
      <c r="C31" s="310">
        <v>492</v>
      </c>
      <c r="D31" s="311">
        <f t="shared" si="0"/>
        <v>-19</v>
      </c>
      <c r="E31" s="312">
        <f t="shared" si="1"/>
        <v>-3.8617886178861791E-2</v>
      </c>
      <c r="F31" s="310">
        <v>454</v>
      </c>
      <c r="G31" s="313">
        <v>19</v>
      </c>
      <c r="H31" s="314">
        <f t="shared" si="2"/>
        <v>0.95983086680761098</v>
      </c>
      <c r="I31" s="315">
        <f t="shared" si="3"/>
        <v>4.0169133192389003E-2</v>
      </c>
      <c r="J31" s="359">
        <v>472</v>
      </c>
      <c r="K31" s="359">
        <v>20</v>
      </c>
      <c r="L31" s="314">
        <f t="shared" si="4"/>
        <v>0.95934959349593496</v>
      </c>
      <c r="M31" s="315">
        <f t="shared" si="5"/>
        <v>4.065040650406504E-2</v>
      </c>
      <c r="N31" s="359">
        <f t="shared" si="6"/>
        <v>-18</v>
      </c>
      <c r="O31" s="314">
        <f t="shared" si="7"/>
        <v>-3.8135593220338986E-2</v>
      </c>
      <c r="P31" s="359">
        <f t="shared" si="8"/>
        <v>-1</v>
      </c>
      <c r="Q31" s="315">
        <f t="shared" si="9"/>
        <v>-0.05</v>
      </c>
    </row>
    <row r="32" spans="1:17" x14ac:dyDescent="0.25">
      <c r="A32" s="6" t="s">
        <v>141</v>
      </c>
      <c r="B32" s="324">
        <v>404</v>
      </c>
      <c r="C32" s="325">
        <v>426</v>
      </c>
      <c r="D32" s="326">
        <f t="shared" si="0"/>
        <v>-22</v>
      </c>
      <c r="E32" s="327">
        <f t="shared" si="1"/>
        <v>-5.1643192488262914E-2</v>
      </c>
      <c r="F32" s="325">
        <v>376</v>
      </c>
      <c r="G32" s="328">
        <v>28</v>
      </c>
      <c r="H32" s="329">
        <f t="shared" si="2"/>
        <v>0.93069306930693074</v>
      </c>
      <c r="I32" s="330">
        <f t="shared" si="3"/>
        <v>6.9306930693069313E-2</v>
      </c>
      <c r="J32" s="361">
        <v>390</v>
      </c>
      <c r="K32" s="361">
        <v>36</v>
      </c>
      <c r="L32" s="329">
        <f t="shared" si="4"/>
        <v>0.91549295774647887</v>
      </c>
      <c r="M32" s="330">
        <f t="shared" si="5"/>
        <v>8.4507042253521125E-2</v>
      </c>
      <c r="N32" s="361">
        <f t="shared" si="6"/>
        <v>-14</v>
      </c>
      <c r="O32" s="329">
        <f t="shared" si="7"/>
        <v>-3.5897435897435895E-2</v>
      </c>
      <c r="P32" s="361">
        <f t="shared" si="8"/>
        <v>-8</v>
      </c>
      <c r="Q32" s="330">
        <f t="shared" si="9"/>
        <v>-0.22222222222222221</v>
      </c>
    </row>
    <row r="33" spans="1:17" x14ac:dyDescent="0.25">
      <c r="A33" s="36" t="s">
        <v>209</v>
      </c>
      <c r="B33" s="293">
        <v>1</v>
      </c>
      <c r="C33" s="297">
        <v>0</v>
      </c>
      <c r="D33" s="295">
        <f t="shared" si="0"/>
        <v>1</v>
      </c>
      <c r="E33" s="346" t="s">
        <v>202</v>
      </c>
      <c r="F33" s="297">
        <v>1</v>
      </c>
      <c r="G33" s="298">
        <v>0</v>
      </c>
      <c r="H33" s="299">
        <f t="shared" si="2"/>
        <v>1</v>
      </c>
      <c r="I33" s="279">
        <f t="shared" si="3"/>
        <v>0</v>
      </c>
      <c r="J33" s="357">
        <v>0</v>
      </c>
      <c r="K33" s="357">
        <v>0</v>
      </c>
      <c r="L33" s="365" t="s">
        <v>202</v>
      </c>
      <c r="M33" s="169" t="s">
        <v>202</v>
      </c>
      <c r="N33" s="357">
        <f t="shared" si="6"/>
        <v>1</v>
      </c>
      <c r="O33" s="365" t="s">
        <v>202</v>
      </c>
      <c r="P33" s="357">
        <f t="shared" si="8"/>
        <v>0</v>
      </c>
      <c r="Q33" s="169" t="s">
        <v>202</v>
      </c>
    </row>
    <row r="34" spans="1:17" x14ac:dyDescent="0.25">
      <c r="A34" s="322" t="s">
        <v>142</v>
      </c>
      <c r="B34" s="301">
        <f>B32-B33</f>
        <v>403</v>
      </c>
      <c r="C34" s="302">
        <f t="shared" ref="C34:G34" si="17">C32-C33</f>
        <v>426</v>
      </c>
      <c r="D34" s="303">
        <f t="shared" si="0"/>
        <v>-23</v>
      </c>
      <c r="E34" s="304">
        <f t="shared" si="1"/>
        <v>-5.39906103286385E-2</v>
      </c>
      <c r="F34" s="302">
        <f t="shared" si="17"/>
        <v>375</v>
      </c>
      <c r="G34" s="305">
        <f t="shared" si="17"/>
        <v>28</v>
      </c>
      <c r="H34" s="306">
        <f t="shared" si="2"/>
        <v>0.9305210918114144</v>
      </c>
      <c r="I34" s="307">
        <f t="shared" si="3"/>
        <v>6.9478908188585611E-2</v>
      </c>
      <c r="J34" s="358">
        <f>J32-J33</f>
        <v>390</v>
      </c>
      <c r="K34" s="358">
        <f>K32-K33</f>
        <v>36</v>
      </c>
      <c r="L34" s="306">
        <f t="shared" si="4"/>
        <v>0.91549295774647887</v>
      </c>
      <c r="M34" s="307">
        <f t="shared" si="5"/>
        <v>8.4507042253521125E-2</v>
      </c>
      <c r="N34" s="358">
        <f t="shared" si="6"/>
        <v>-15</v>
      </c>
      <c r="O34" s="306">
        <f t="shared" si="7"/>
        <v>-3.8461538461538464E-2</v>
      </c>
      <c r="P34" s="358">
        <f t="shared" si="8"/>
        <v>-8</v>
      </c>
      <c r="Q34" s="307">
        <f t="shared" si="9"/>
        <v>-0.22222222222222221</v>
      </c>
    </row>
    <row r="35" spans="1:17" x14ac:dyDescent="0.25">
      <c r="A35" s="308" t="s">
        <v>227</v>
      </c>
      <c r="B35" s="309">
        <v>855</v>
      </c>
      <c r="C35" s="310">
        <v>860</v>
      </c>
      <c r="D35" s="311">
        <f t="shared" si="0"/>
        <v>-5</v>
      </c>
      <c r="E35" s="312">
        <f t="shared" si="1"/>
        <v>-5.8139534883720929E-3</v>
      </c>
      <c r="F35" s="310">
        <v>814</v>
      </c>
      <c r="G35" s="313">
        <v>41</v>
      </c>
      <c r="H35" s="314">
        <f t="shared" si="2"/>
        <v>0.95204678362573103</v>
      </c>
      <c r="I35" s="315">
        <f t="shared" si="3"/>
        <v>4.7953216374269005E-2</v>
      </c>
      <c r="J35" s="359">
        <v>806</v>
      </c>
      <c r="K35" s="359">
        <v>54</v>
      </c>
      <c r="L35" s="314">
        <f t="shared" si="4"/>
        <v>0.93720930232558142</v>
      </c>
      <c r="M35" s="315">
        <f t="shared" si="5"/>
        <v>6.2790697674418611E-2</v>
      </c>
      <c r="N35" s="359">
        <f t="shared" si="6"/>
        <v>8</v>
      </c>
      <c r="O35" s="314">
        <f t="shared" si="7"/>
        <v>9.9255583126550868E-3</v>
      </c>
      <c r="P35" s="359">
        <f t="shared" si="8"/>
        <v>-13</v>
      </c>
      <c r="Q35" s="315">
        <f t="shared" si="9"/>
        <v>-0.24074074074074073</v>
      </c>
    </row>
    <row r="36" spans="1:17" x14ac:dyDescent="0.25">
      <c r="A36" s="29" t="s">
        <v>228</v>
      </c>
      <c r="B36" s="316">
        <v>144</v>
      </c>
      <c r="C36" s="317">
        <v>158</v>
      </c>
      <c r="D36" s="318">
        <f t="shared" si="0"/>
        <v>-14</v>
      </c>
      <c r="E36" s="319">
        <f t="shared" si="1"/>
        <v>-8.8607594936708861E-2</v>
      </c>
      <c r="F36" s="317">
        <v>131</v>
      </c>
      <c r="G36" s="320">
        <v>13</v>
      </c>
      <c r="H36" s="321">
        <f t="shared" si="2"/>
        <v>0.90972222222222221</v>
      </c>
      <c r="I36" s="260">
        <f t="shared" si="3"/>
        <v>9.0277777777777776E-2</v>
      </c>
      <c r="J36" s="360">
        <v>142</v>
      </c>
      <c r="K36" s="360">
        <v>16</v>
      </c>
      <c r="L36" s="321">
        <f t="shared" si="4"/>
        <v>0.89873417721518989</v>
      </c>
      <c r="M36" s="260">
        <f t="shared" si="5"/>
        <v>0.10126582278481013</v>
      </c>
      <c r="N36" s="360">
        <f t="shared" si="6"/>
        <v>-11</v>
      </c>
      <c r="O36" s="321">
        <f t="shared" si="7"/>
        <v>-7.746478873239436E-2</v>
      </c>
      <c r="P36" s="360">
        <f t="shared" si="8"/>
        <v>-3</v>
      </c>
      <c r="Q36" s="260">
        <f t="shared" si="9"/>
        <v>-0.1875</v>
      </c>
    </row>
    <row r="37" spans="1:17" x14ac:dyDescent="0.25">
      <c r="A37" s="322" t="s">
        <v>229</v>
      </c>
      <c r="B37" s="301">
        <f>B35-B36</f>
        <v>711</v>
      </c>
      <c r="C37" s="302">
        <f t="shared" ref="C37:G37" si="18">C35-C36</f>
        <v>702</v>
      </c>
      <c r="D37" s="303">
        <f t="shared" si="0"/>
        <v>9</v>
      </c>
      <c r="E37" s="304">
        <f t="shared" si="1"/>
        <v>1.282051282051282E-2</v>
      </c>
      <c r="F37" s="302">
        <f t="shared" si="18"/>
        <v>683</v>
      </c>
      <c r="G37" s="305">
        <f t="shared" si="18"/>
        <v>28</v>
      </c>
      <c r="H37" s="306">
        <f t="shared" si="2"/>
        <v>0.96061884669479602</v>
      </c>
      <c r="I37" s="307">
        <f t="shared" si="3"/>
        <v>3.9381153305203941E-2</v>
      </c>
      <c r="J37" s="358">
        <f>J35-J36</f>
        <v>664</v>
      </c>
      <c r="K37" s="358">
        <f>K35-K36</f>
        <v>38</v>
      </c>
      <c r="L37" s="306">
        <f t="shared" si="4"/>
        <v>0.94586894586894588</v>
      </c>
      <c r="M37" s="307">
        <f t="shared" si="5"/>
        <v>5.4131054131054131E-2</v>
      </c>
      <c r="N37" s="358">
        <f t="shared" si="6"/>
        <v>19</v>
      </c>
      <c r="O37" s="306">
        <f t="shared" si="7"/>
        <v>2.86144578313253E-2</v>
      </c>
      <c r="P37" s="358">
        <f t="shared" si="8"/>
        <v>-10</v>
      </c>
      <c r="Q37" s="307">
        <f t="shared" si="9"/>
        <v>-0.26315789473684209</v>
      </c>
    </row>
    <row r="38" spans="1:17" x14ac:dyDescent="0.25">
      <c r="A38" s="6" t="s">
        <v>230</v>
      </c>
      <c r="B38" s="324">
        <v>565</v>
      </c>
      <c r="C38" s="325">
        <v>561</v>
      </c>
      <c r="D38" s="326">
        <f t="shared" si="0"/>
        <v>4</v>
      </c>
      <c r="E38" s="327">
        <f t="shared" si="1"/>
        <v>7.1301247771836003E-3</v>
      </c>
      <c r="F38" s="325">
        <v>543</v>
      </c>
      <c r="G38" s="328">
        <v>22</v>
      </c>
      <c r="H38" s="329">
        <f t="shared" si="2"/>
        <v>0.9610619469026549</v>
      </c>
      <c r="I38" s="330">
        <f t="shared" si="3"/>
        <v>3.8938053097345132E-2</v>
      </c>
      <c r="J38" s="361">
        <v>526</v>
      </c>
      <c r="K38" s="361">
        <v>35</v>
      </c>
      <c r="L38" s="329">
        <f t="shared" si="4"/>
        <v>0.9376114081996435</v>
      </c>
      <c r="M38" s="330">
        <f t="shared" si="5"/>
        <v>6.2388591800356503E-2</v>
      </c>
      <c r="N38" s="361">
        <f t="shared" si="6"/>
        <v>17</v>
      </c>
      <c r="O38" s="329">
        <f t="shared" si="7"/>
        <v>3.2319391634980987E-2</v>
      </c>
      <c r="P38" s="361">
        <f t="shared" si="8"/>
        <v>-13</v>
      </c>
      <c r="Q38" s="330">
        <f t="shared" si="9"/>
        <v>-0.37142857142857144</v>
      </c>
    </row>
    <row r="39" spans="1:17" x14ac:dyDescent="0.25">
      <c r="A39" s="36" t="s">
        <v>209</v>
      </c>
      <c r="B39" s="293">
        <v>1</v>
      </c>
      <c r="C39" s="297">
        <v>1</v>
      </c>
      <c r="D39" s="295">
        <f t="shared" si="0"/>
        <v>0</v>
      </c>
      <c r="E39" s="296">
        <f t="shared" si="1"/>
        <v>0</v>
      </c>
      <c r="F39" s="297">
        <v>1</v>
      </c>
      <c r="G39" s="298">
        <v>0</v>
      </c>
      <c r="H39" s="299">
        <f t="shared" si="2"/>
        <v>1</v>
      </c>
      <c r="I39" s="279">
        <f t="shared" si="3"/>
        <v>0</v>
      </c>
      <c r="J39" s="357">
        <v>1</v>
      </c>
      <c r="K39" s="357">
        <v>0</v>
      </c>
      <c r="L39" s="299">
        <f t="shared" si="4"/>
        <v>1</v>
      </c>
      <c r="M39" s="279">
        <f t="shared" si="5"/>
        <v>0</v>
      </c>
      <c r="N39" s="357">
        <f t="shared" si="6"/>
        <v>0</v>
      </c>
      <c r="O39" s="299">
        <f t="shared" si="7"/>
        <v>0</v>
      </c>
      <c r="P39" s="357">
        <f t="shared" si="8"/>
        <v>0</v>
      </c>
      <c r="Q39" s="169" t="s">
        <v>202</v>
      </c>
    </row>
    <row r="40" spans="1:17" x14ac:dyDescent="0.25">
      <c r="A40" s="322" t="s">
        <v>231</v>
      </c>
      <c r="B40" s="301">
        <f>B38-B39</f>
        <v>564</v>
      </c>
      <c r="C40" s="302">
        <f t="shared" ref="C40:G40" si="19">C38-C39</f>
        <v>560</v>
      </c>
      <c r="D40" s="303">
        <f t="shared" si="0"/>
        <v>4</v>
      </c>
      <c r="E40" s="304">
        <f t="shared" si="1"/>
        <v>7.1428571428571426E-3</v>
      </c>
      <c r="F40" s="302">
        <f t="shared" si="19"/>
        <v>542</v>
      </c>
      <c r="G40" s="305">
        <f t="shared" si="19"/>
        <v>22</v>
      </c>
      <c r="H40" s="306">
        <f t="shared" si="2"/>
        <v>0.96099290780141844</v>
      </c>
      <c r="I40" s="307">
        <f t="shared" si="3"/>
        <v>3.9007092198581561E-2</v>
      </c>
      <c r="J40" s="358">
        <f>J38-J39</f>
        <v>525</v>
      </c>
      <c r="K40" s="358">
        <f>K38-K39</f>
        <v>35</v>
      </c>
      <c r="L40" s="306">
        <f t="shared" si="4"/>
        <v>0.9375</v>
      </c>
      <c r="M40" s="307">
        <f t="shared" si="5"/>
        <v>6.25E-2</v>
      </c>
      <c r="N40" s="358">
        <f t="shared" si="6"/>
        <v>17</v>
      </c>
      <c r="O40" s="306">
        <f t="shared" si="7"/>
        <v>3.2380952380952378E-2</v>
      </c>
      <c r="P40" s="358">
        <f t="shared" si="8"/>
        <v>-13</v>
      </c>
      <c r="Q40" s="307">
        <f t="shared" si="9"/>
        <v>-0.37142857142857144</v>
      </c>
    </row>
    <row r="41" spans="1:17" x14ac:dyDescent="0.25">
      <c r="A41" s="6" t="s">
        <v>49</v>
      </c>
      <c r="B41" s="324">
        <v>740</v>
      </c>
      <c r="C41" s="325">
        <v>739</v>
      </c>
      <c r="D41" s="326">
        <f t="shared" si="0"/>
        <v>1</v>
      </c>
      <c r="E41" s="327">
        <f t="shared" si="1"/>
        <v>1.3531799729364006E-3</v>
      </c>
      <c r="F41" s="325">
        <v>696</v>
      </c>
      <c r="G41" s="328">
        <v>44</v>
      </c>
      <c r="H41" s="329">
        <f t="shared" si="2"/>
        <v>0.94054054054054059</v>
      </c>
      <c r="I41" s="330">
        <f t="shared" si="3"/>
        <v>5.9459459459459463E-2</v>
      </c>
      <c r="J41" s="361">
        <v>689</v>
      </c>
      <c r="K41" s="361">
        <v>50</v>
      </c>
      <c r="L41" s="329">
        <f t="shared" si="4"/>
        <v>0.93234100135317999</v>
      </c>
      <c r="M41" s="330">
        <f t="shared" si="5"/>
        <v>6.7658998646820026E-2</v>
      </c>
      <c r="N41" s="361">
        <f t="shared" si="6"/>
        <v>7</v>
      </c>
      <c r="O41" s="329">
        <f t="shared" si="7"/>
        <v>1.0159651669085631E-2</v>
      </c>
      <c r="P41" s="361">
        <f t="shared" si="8"/>
        <v>-6</v>
      </c>
      <c r="Q41" s="330">
        <f t="shared" si="9"/>
        <v>-0.12</v>
      </c>
    </row>
    <row r="42" spans="1:17" x14ac:dyDescent="0.25">
      <c r="A42" s="29" t="s">
        <v>232</v>
      </c>
      <c r="B42" s="316">
        <v>67</v>
      </c>
      <c r="C42" s="317">
        <v>71</v>
      </c>
      <c r="D42" s="318">
        <f t="shared" si="0"/>
        <v>-4</v>
      </c>
      <c r="E42" s="319">
        <f t="shared" si="1"/>
        <v>-5.6338028169014086E-2</v>
      </c>
      <c r="F42" s="317">
        <v>59</v>
      </c>
      <c r="G42" s="320">
        <v>8</v>
      </c>
      <c r="H42" s="321">
        <f t="shared" si="2"/>
        <v>0.88059701492537312</v>
      </c>
      <c r="I42" s="260">
        <f t="shared" si="3"/>
        <v>0.11940298507462686</v>
      </c>
      <c r="J42" s="360">
        <v>68</v>
      </c>
      <c r="K42" s="360">
        <v>3</v>
      </c>
      <c r="L42" s="321">
        <f t="shared" si="4"/>
        <v>0.95774647887323938</v>
      </c>
      <c r="M42" s="260">
        <f t="shared" si="5"/>
        <v>4.2253521126760563E-2</v>
      </c>
      <c r="N42" s="360">
        <f t="shared" si="6"/>
        <v>-9</v>
      </c>
      <c r="O42" s="321">
        <f t="shared" si="7"/>
        <v>-0.13235294117647059</v>
      </c>
      <c r="P42" s="360">
        <f t="shared" si="8"/>
        <v>5</v>
      </c>
      <c r="Q42" s="260">
        <f t="shared" si="9"/>
        <v>1.6666666666666667</v>
      </c>
    </row>
    <row r="43" spans="1:17" x14ac:dyDescent="0.25">
      <c r="A43" s="322" t="s">
        <v>233</v>
      </c>
      <c r="B43" s="301">
        <f>B41-B42</f>
        <v>673</v>
      </c>
      <c r="C43" s="302">
        <f t="shared" ref="C43:G43" si="20">C41-C42</f>
        <v>668</v>
      </c>
      <c r="D43" s="303">
        <f t="shared" si="0"/>
        <v>5</v>
      </c>
      <c r="E43" s="304">
        <f t="shared" si="1"/>
        <v>7.4850299401197605E-3</v>
      </c>
      <c r="F43" s="302">
        <f t="shared" si="20"/>
        <v>637</v>
      </c>
      <c r="G43" s="305">
        <f t="shared" si="20"/>
        <v>36</v>
      </c>
      <c r="H43" s="306">
        <f t="shared" si="2"/>
        <v>0.94650817236255569</v>
      </c>
      <c r="I43" s="307">
        <f t="shared" si="3"/>
        <v>5.3491827637444277E-2</v>
      </c>
      <c r="J43" s="358">
        <f>J41-J42</f>
        <v>621</v>
      </c>
      <c r="K43" s="358">
        <f>K41-K42</f>
        <v>47</v>
      </c>
      <c r="L43" s="306">
        <f t="shared" si="4"/>
        <v>0.92964071856287422</v>
      </c>
      <c r="M43" s="307">
        <f t="shared" si="5"/>
        <v>7.0359281437125748E-2</v>
      </c>
      <c r="N43" s="358">
        <f t="shared" si="6"/>
        <v>16</v>
      </c>
      <c r="O43" s="306">
        <f t="shared" si="7"/>
        <v>2.5764895330112721E-2</v>
      </c>
      <c r="P43" s="358">
        <f t="shared" si="8"/>
        <v>-11</v>
      </c>
      <c r="Q43" s="307">
        <f t="shared" si="9"/>
        <v>-0.23404255319148937</v>
      </c>
    </row>
    <row r="44" spans="1:17" x14ac:dyDescent="0.25">
      <c r="A44" s="308" t="s">
        <v>53</v>
      </c>
      <c r="B44" s="309">
        <v>761</v>
      </c>
      <c r="C44" s="310">
        <v>749</v>
      </c>
      <c r="D44" s="311">
        <f t="shared" si="0"/>
        <v>12</v>
      </c>
      <c r="E44" s="312">
        <f t="shared" si="1"/>
        <v>1.602136181575434E-2</v>
      </c>
      <c r="F44" s="310">
        <v>722</v>
      </c>
      <c r="G44" s="313">
        <v>39</v>
      </c>
      <c r="H44" s="314">
        <f t="shared" si="2"/>
        <v>0.94875164257555844</v>
      </c>
      <c r="I44" s="315">
        <f t="shared" si="3"/>
        <v>5.1248357424441525E-2</v>
      </c>
      <c r="J44" s="359">
        <v>708</v>
      </c>
      <c r="K44" s="359">
        <v>41</v>
      </c>
      <c r="L44" s="314">
        <f t="shared" si="4"/>
        <v>0.94526034712950602</v>
      </c>
      <c r="M44" s="315">
        <f t="shared" si="5"/>
        <v>5.4739652870493989E-2</v>
      </c>
      <c r="N44" s="359">
        <f t="shared" si="6"/>
        <v>14</v>
      </c>
      <c r="O44" s="314">
        <f t="shared" si="7"/>
        <v>1.977401129943503E-2</v>
      </c>
      <c r="P44" s="359">
        <f t="shared" si="8"/>
        <v>-2</v>
      </c>
      <c r="Q44" s="315">
        <f t="shared" si="9"/>
        <v>-4.878048780487805E-2</v>
      </c>
    </row>
    <row r="45" spans="1:17" x14ac:dyDescent="0.25">
      <c r="A45" s="29" t="s">
        <v>234</v>
      </c>
      <c r="B45" s="316">
        <v>68</v>
      </c>
      <c r="C45" s="317">
        <v>64</v>
      </c>
      <c r="D45" s="318">
        <f t="shared" si="0"/>
        <v>4</v>
      </c>
      <c r="E45" s="319">
        <f t="shared" si="1"/>
        <v>6.25E-2</v>
      </c>
      <c r="F45" s="317">
        <v>68</v>
      </c>
      <c r="G45" s="320">
        <v>0</v>
      </c>
      <c r="H45" s="321">
        <f t="shared" si="2"/>
        <v>1</v>
      </c>
      <c r="I45" s="260">
        <f t="shared" si="3"/>
        <v>0</v>
      </c>
      <c r="J45" s="360">
        <v>56</v>
      </c>
      <c r="K45" s="360">
        <v>8</v>
      </c>
      <c r="L45" s="321">
        <f t="shared" si="4"/>
        <v>0.875</v>
      </c>
      <c r="M45" s="260">
        <f t="shared" si="5"/>
        <v>0.125</v>
      </c>
      <c r="N45" s="360">
        <f t="shared" si="6"/>
        <v>12</v>
      </c>
      <c r="O45" s="321">
        <f t="shared" si="7"/>
        <v>0.21428571428571427</v>
      </c>
      <c r="P45" s="360">
        <f t="shared" si="8"/>
        <v>-8</v>
      </c>
      <c r="Q45" s="260">
        <f t="shared" si="9"/>
        <v>-1</v>
      </c>
    </row>
    <row r="46" spans="1:17" ht="15.75" thickBot="1" x14ac:dyDescent="0.3">
      <c r="A46" s="347" t="s">
        <v>144</v>
      </c>
      <c r="B46" s="348">
        <f>B44-B45</f>
        <v>693</v>
      </c>
      <c r="C46" s="349">
        <f t="shared" ref="C46:I46" si="21">C44-C45</f>
        <v>685</v>
      </c>
      <c r="D46" s="350">
        <f t="shared" si="21"/>
        <v>8</v>
      </c>
      <c r="E46" s="351">
        <f t="shared" si="21"/>
        <v>-4.6478638184245663E-2</v>
      </c>
      <c r="F46" s="349">
        <f t="shared" si="21"/>
        <v>654</v>
      </c>
      <c r="G46" s="352">
        <f t="shared" si="21"/>
        <v>39</v>
      </c>
      <c r="H46" s="353">
        <f t="shared" si="21"/>
        <v>-5.124835742444156E-2</v>
      </c>
      <c r="I46" s="354">
        <f t="shared" si="21"/>
        <v>5.1248357424441525E-2</v>
      </c>
      <c r="J46" s="364">
        <f>J44-J45</f>
        <v>652</v>
      </c>
      <c r="K46" s="364">
        <f>K44-K45</f>
        <v>33</v>
      </c>
      <c r="L46" s="353">
        <f t="shared" si="4"/>
        <v>0.95182481751824821</v>
      </c>
      <c r="M46" s="354">
        <f t="shared" si="5"/>
        <v>4.8175182481751823E-2</v>
      </c>
      <c r="N46" s="364">
        <f t="shared" si="6"/>
        <v>2</v>
      </c>
      <c r="O46" s="353">
        <f t="shared" si="7"/>
        <v>3.0674846625766872E-3</v>
      </c>
      <c r="P46" s="364">
        <f t="shared" si="8"/>
        <v>6</v>
      </c>
      <c r="Q46" s="354">
        <f t="shared" si="9"/>
        <v>0.18181818181818182</v>
      </c>
    </row>
  </sheetData>
  <mergeCells count="17">
    <mergeCell ref="Q4:Q5"/>
    <mergeCell ref="L4:L5"/>
    <mergeCell ref="M4:M5"/>
    <mergeCell ref="N4:N5"/>
    <mergeCell ref="O4:O5"/>
    <mergeCell ref="P4:P5"/>
    <mergeCell ref="J4:J5"/>
    <mergeCell ref="K4:K5"/>
    <mergeCell ref="G4:G5"/>
    <mergeCell ref="H4:H5"/>
    <mergeCell ref="I4:I5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scale="47" fitToHeight="0" orientation="landscape" r:id="rId1"/>
  <headerFoot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zoomScale="60" zoomScaleNormal="100" workbookViewId="0">
      <selection activeCell="N29" sqref="N29"/>
    </sheetView>
  </sheetViews>
  <sheetFormatPr defaultRowHeight="15" x14ac:dyDescent="0.25"/>
  <cols>
    <col min="1" max="1" width="35.7109375" customWidth="1"/>
    <col min="2" max="3" width="15.7109375" customWidth="1"/>
    <col min="4" max="4" width="13.7109375" customWidth="1"/>
    <col min="5" max="5" width="10.7109375" customWidth="1"/>
    <col min="6" max="7" width="15.42578125" customWidth="1"/>
    <col min="8" max="9" width="12.7109375" customWidth="1"/>
    <col min="10" max="10" width="15.140625" customWidth="1"/>
    <col min="11" max="14" width="15.28515625" customWidth="1"/>
    <col min="15" max="15" width="18.140625" customWidth="1"/>
    <col min="16" max="17" width="15.28515625" customWidth="1"/>
  </cols>
  <sheetData>
    <row r="1" spans="1:17" x14ac:dyDescent="0.25">
      <c r="A1" s="1" t="s">
        <v>170</v>
      </c>
      <c r="B1" s="1"/>
    </row>
    <row r="2" spans="1:17" x14ac:dyDescent="0.25">
      <c r="A2" s="2" t="s">
        <v>1</v>
      </c>
      <c r="B2" s="2"/>
    </row>
    <row r="3" spans="1:17" ht="15.75" thickBot="1" x14ac:dyDescent="0.3"/>
    <row r="4" spans="1:17" s="196" customFormat="1" ht="15" customHeight="1" x14ac:dyDescent="0.25">
      <c r="A4" s="372" t="s">
        <v>2</v>
      </c>
      <c r="B4" s="378" t="s">
        <v>186</v>
      </c>
      <c r="C4" s="368" t="s">
        <v>187</v>
      </c>
      <c r="D4" s="374" t="s">
        <v>188</v>
      </c>
      <c r="E4" s="376" t="s">
        <v>189</v>
      </c>
      <c r="F4" s="368" t="s">
        <v>190</v>
      </c>
      <c r="G4" s="383" t="s">
        <v>191</v>
      </c>
      <c r="H4" s="368" t="s">
        <v>192</v>
      </c>
      <c r="I4" s="370" t="s">
        <v>193</v>
      </c>
      <c r="J4" s="366" t="s">
        <v>201</v>
      </c>
      <c r="K4" s="380" t="s">
        <v>194</v>
      </c>
      <c r="L4" s="374" t="s">
        <v>195</v>
      </c>
      <c r="M4" s="376" t="s">
        <v>196</v>
      </c>
      <c r="N4" s="368" t="s">
        <v>197</v>
      </c>
      <c r="O4" s="374" t="s">
        <v>198</v>
      </c>
      <c r="P4" s="374" t="s">
        <v>199</v>
      </c>
      <c r="Q4" s="376" t="s">
        <v>200</v>
      </c>
    </row>
    <row r="5" spans="1:17" s="196" customFormat="1" ht="30.75" customHeight="1" thickBot="1" x14ac:dyDescent="0.3">
      <c r="A5" s="373"/>
      <c r="B5" s="379"/>
      <c r="C5" s="369"/>
      <c r="D5" s="375"/>
      <c r="E5" s="377"/>
      <c r="F5" s="369"/>
      <c r="G5" s="384"/>
      <c r="H5" s="369"/>
      <c r="I5" s="371"/>
      <c r="J5" s="367"/>
      <c r="K5" s="381"/>
      <c r="L5" s="375"/>
      <c r="M5" s="377"/>
      <c r="N5" s="369"/>
      <c r="O5" s="375"/>
      <c r="P5" s="375"/>
      <c r="Q5" s="377"/>
    </row>
    <row r="6" spans="1:17" x14ac:dyDescent="0.25">
      <c r="A6" s="64" t="s">
        <v>172</v>
      </c>
      <c r="B6" s="99">
        <v>7101</v>
      </c>
      <c r="C6" s="80">
        <v>6263</v>
      </c>
      <c r="D6" s="65">
        <f>B6-C6</f>
        <v>838</v>
      </c>
      <c r="E6" s="66">
        <f>D6/C6</f>
        <v>0.13380169247964235</v>
      </c>
      <c r="F6" s="188">
        <v>6865</v>
      </c>
      <c r="G6" s="187">
        <v>236</v>
      </c>
      <c r="H6" s="186">
        <f>F6/B6</f>
        <v>0.96676524433178423</v>
      </c>
      <c r="I6" s="251">
        <f>G6/B6</f>
        <v>3.3234755668215744E-2</v>
      </c>
      <c r="J6" s="188">
        <v>5996</v>
      </c>
      <c r="K6" s="80">
        <f>C6-J6</f>
        <v>267</v>
      </c>
      <c r="L6" s="258">
        <f>J6/C6</f>
        <v>0.95736867315982754</v>
      </c>
      <c r="M6" s="263">
        <f>K6/C6</f>
        <v>4.2631326840172443E-2</v>
      </c>
      <c r="N6" s="188">
        <f>F6-J6</f>
        <v>869</v>
      </c>
      <c r="O6" s="272">
        <f>(F6-J6)/J6</f>
        <v>0.14492995330220146</v>
      </c>
      <c r="P6" s="65">
        <f>G6-K6</f>
        <v>-31</v>
      </c>
      <c r="Q6" s="267">
        <f>(G6-K6)/K6</f>
        <v>-0.11610486891385768</v>
      </c>
    </row>
    <row r="7" spans="1:17" x14ac:dyDescent="0.25">
      <c r="A7" s="71" t="s">
        <v>171</v>
      </c>
      <c r="B7" s="100">
        <v>6699</v>
      </c>
      <c r="C7" s="79">
        <v>5862</v>
      </c>
      <c r="D7" s="52">
        <f t="shared" ref="D7:D13" si="0">B7-C7</f>
        <v>837</v>
      </c>
      <c r="E7" s="26">
        <f t="shared" ref="E7:E13" si="1">D7/C7</f>
        <v>0.14278403275332652</v>
      </c>
      <c r="F7" s="51">
        <v>6470</v>
      </c>
      <c r="G7" s="160">
        <v>229</v>
      </c>
      <c r="H7" s="146">
        <f t="shared" ref="H7:H13" si="2">F7/B7</f>
        <v>0.9658157934020003</v>
      </c>
      <c r="I7" s="201">
        <f t="shared" ref="I7:I13" si="3">G7/B7</f>
        <v>3.41842065979997E-2</v>
      </c>
      <c r="J7" s="51">
        <v>5608</v>
      </c>
      <c r="K7" s="79">
        <f t="shared" ref="K7:K13" si="4">C7-J7</f>
        <v>254</v>
      </c>
      <c r="L7" s="213">
        <f t="shared" ref="L7:L13" si="5">J7/C7</f>
        <v>0.95667007847151142</v>
      </c>
      <c r="M7" s="264">
        <f t="shared" ref="M7:M13" si="6">K7/C7</f>
        <v>4.3329921528488573E-2</v>
      </c>
      <c r="N7" s="51">
        <f t="shared" ref="N7:N13" si="7">F7-J7</f>
        <v>862</v>
      </c>
      <c r="O7" s="273">
        <f t="shared" ref="O7:O13" si="8">(F7-J7)/J7</f>
        <v>0.1537089871611983</v>
      </c>
      <c r="P7" s="52">
        <f t="shared" ref="P7:P13" si="9">G7-K7</f>
        <v>-25</v>
      </c>
      <c r="Q7" s="268">
        <f t="shared" ref="Q7:Q13" si="10">(G7-K7)/K7</f>
        <v>-9.8425196850393706E-2</v>
      </c>
    </row>
    <row r="8" spans="1:17" x14ac:dyDescent="0.25">
      <c r="A8" s="72" t="s">
        <v>19</v>
      </c>
      <c r="B8" s="101">
        <v>13435</v>
      </c>
      <c r="C8" s="78">
        <v>12684</v>
      </c>
      <c r="D8" s="50">
        <f t="shared" si="0"/>
        <v>751</v>
      </c>
      <c r="E8" s="24">
        <f t="shared" si="1"/>
        <v>5.9208451592557554E-2</v>
      </c>
      <c r="F8" s="47">
        <v>12676</v>
      </c>
      <c r="G8" s="161">
        <v>759</v>
      </c>
      <c r="H8" s="147">
        <f t="shared" si="2"/>
        <v>0.94350576851507262</v>
      </c>
      <c r="I8" s="202">
        <f t="shared" si="3"/>
        <v>5.649423148492743E-2</v>
      </c>
      <c r="J8" s="47">
        <f>J9+J10+J11+J12+J13</f>
        <v>11752</v>
      </c>
      <c r="K8" s="61">
        <f t="shared" si="4"/>
        <v>932</v>
      </c>
      <c r="L8" s="212">
        <f t="shared" si="5"/>
        <v>0.92652160201829081</v>
      </c>
      <c r="M8" s="265">
        <f t="shared" si="6"/>
        <v>7.3478397981709243E-2</v>
      </c>
      <c r="N8" s="49">
        <f t="shared" si="7"/>
        <v>924</v>
      </c>
      <c r="O8" s="262">
        <f t="shared" si="8"/>
        <v>7.8624914908100751E-2</v>
      </c>
      <c r="P8" s="50">
        <f t="shared" si="9"/>
        <v>-173</v>
      </c>
      <c r="Q8" s="269">
        <f t="shared" si="10"/>
        <v>-0.18562231759656653</v>
      </c>
    </row>
    <row r="9" spans="1:17" x14ac:dyDescent="0.25">
      <c r="A9" s="73" t="s">
        <v>131</v>
      </c>
      <c r="B9" s="102">
        <v>2203</v>
      </c>
      <c r="C9" s="63">
        <v>1969</v>
      </c>
      <c r="D9" s="50">
        <f t="shared" si="0"/>
        <v>234</v>
      </c>
      <c r="E9" s="38">
        <f t="shared" si="1"/>
        <v>0.11884205180294566</v>
      </c>
      <c r="F9" s="53">
        <v>2064</v>
      </c>
      <c r="G9" s="158">
        <v>139</v>
      </c>
      <c r="H9" s="144">
        <f t="shared" si="2"/>
        <v>0.93690422151611441</v>
      </c>
      <c r="I9" s="199">
        <f t="shared" si="3"/>
        <v>6.3095778483885617E-2</v>
      </c>
      <c r="J9" s="53">
        <v>1774</v>
      </c>
      <c r="K9" s="61">
        <f t="shared" si="4"/>
        <v>195</v>
      </c>
      <c r="L9" s="212">
        <f t="shared" si="5"/>
        <v>0.90096495683087863</v>
      </c>
      <c r="M9" s="265">
        <f t="shared" si="6"/>
        <v>9.9035043169121387E-2</v>
      </c>
      <c r="N9" s="49">
        <f t="shared" si="7"/>
        <v>290</v>
      </c>
      <c r="O9" s="262">
        <f t="shared" si="8"/>
        <v>0.16347237880496054</v>
      </c>
      <c r="P9" s="50">
        <f t="shared" si="9"/>
        <v>-56</v>
      </c>
      <c r="Q9" s="269">
        <f t="shared" si="10"/>
        <v>-0.28717948717948716</v>
      </c>
    </row>
    <row r="10" spans="1:17" x14ac:dyDescent="0.25">
      <c r="A10" s="62" t="s">
        <v>173</v>
      </c>
      <c r="B10" s="102">
        <v>5110</v>
      </c>
      <c r="C10" s="61">
        <v>5026</v>
      </c>
      <c r="D10" s="50">
        <f t="shared" si="0"/>
        <v>84</v>
      </c>
      <c r="E10" s="25">
        <f t="shared" si="1"/>
        <v>1.6713091922005572E-2</v>
      </c>
      <c r="F10" s="49">
        <v>4822</v>
      </c>
      <c r="G10" s="159">
        <v>288</v>
      </c>
      <c r="H10" s="145">
        <f t="shared" si="2"/>
        <v>0.94363992172211353</v>
      </c>
      <c r="I10" s="200">
        <f t="shared" si="3"/>
        <v>5.6360078277886499E-2</v>
      </c>
      <c r="J10" s="49">
        <v>4667</v>
      </c>
      <c r="K10" s="61">
        <f t="shared" si="4"/>
        <v>359</v>
      </c>
      <c r="L10" s="212">
        <f t="shared" si="5"/>
        <v>0.9285714285714286</v>
      </c>
      <c r="M10" s="265">
        <f t="shared" si="6"/>
        <v>7.1428571428571425E-2</v>
      </c>
      <c r="N10" s="49">
        <f t="shared" si="7"/>
        <v>155</v>
      </c>
      <c r="O10" s="262">
        <f t="shared" si="8"/>
        <v>3.3211913434754659E-2</v>
      </c>
      <c r="P10" s="50">
        <f t="shared" si="9"/>
        <v>-71</v>
      </c>
      <c r="Q10" s="269">
        <f t="shared" si="10"/>
        <v>-0.1977715877437326</v>
      </c>
    </row>
    <row r="11" spans="1:17" x14ac:dyDescent="0.25">
      <c r="A11" s="62" t="s">
        <v>175</v>
      </c>
      <c r="B11" s="102">
        <v>1255</v>
      </c>
      <c r="C11" s="61">
        <v>873</v>
      </c>
      <c r="D11" s="70">
        <f t="shared" si="0"/>
        <v>382</v>
      </c>
      <c r="E11" s="76">
        <f t="shared" si="1"/>
        <v>0.43757159221076747</v>
      </c>
      <c r="F11" s="49">
        <v>1215</v>
      </c>
      <c r="G11" s="159">
        <v>40</v>
      </c>
      <c r="H11" s="145">
        <f t="shared" si="2"/>
        <v>0.96812749003984067</v>
      </c>
      <c r="I11" s="200">
        <f t="shared" si="3"/>
        <v>3.1872509960159362E-2</v>
      </c>
      <c r="J11" s="49">
        <v>841</v>
      </c>
      <c r="K11" s="252">
        <f t="shared" si="4"/>
        <v>32</v>
      </c>
      <c r="L11" s="262">
        <f t="shared" si="5"/>
        <v>0.96334478808705615</v>
      </c>
      <c r="M11" s="265">
        <f t="shared" si="6"/>
        <v>3.6655211912943873E-2</v>
      </c>
      <c r="N11" s="255">
        <f t="shared" si="7"/>
        <v>374</v>
      </c>
      <c r="O11" s="262">
        <f t="shared" si="8"/>
        <v>0.44470868014268727</v>
      </c>
      <c r="P11" s="70">
        <f t="shared" si="9"/>
        <v>8</v>
      </c>
      <c r="Q11" s="269">
        <f t="shared" si="10"/>
        <v>0.25</v>
      </c>
    </row>
    <row r="12" spans="1:17" x14ac:dyDescent="0.25">
      <c r="A12" s="62" t="s">
        <v>176</v>
      </c>
      <c r="B12" s="102">
        <v>1177</v>
      </c>
      <c r="C12" s="61">
        <v>1082</v>
      </c>
      <c r="D12" s="67">
        <f t="shared" si="0"/>
        <v>95</v>
      </c>
      <c r="E12" s="76">
        <f t="shared" si="1"/>
        <v>8.7800369685767099E-2</v>
      </c>
      <c r="F12" s="49">
        <v>1110</v>
      </c>
      <c r="G12" s="159">
        <v>67</v>
      </c>
      <c r="H12" s="145">
        <f t="shared" si="2"/>
        <v>0.9430756159728122</v>
      </c>
      <c r="I12" s="200">
        <f t="shared" si="3"/>
        <v>5.6924384027187767E-2</v>
      </c>
      <c r="J12" s="119">
        <v>962</v>
      </c>
      <c r="K12" s="253">
        <f t="shared" si="4"/>
        <v>120</v>
      </c>
      <c r="L12" s="259">
        <f t="shared" si="5"/>
        <v>0.88909426987061002</v>
      </c>
      <c r="M12" s="168">
        <f t="shared" si="6"/>
        <v>0.11090573012939002</v>
      </c>
      <c r="N12" s="256">
        <f t="shared" si="7"/>
        <v>148</v>
      </c>
      <c r="O12" s="274">
        <f t="shared" si="8"/>
        <v>0.15384615384615385</v>
      </c>
      <c r="P12" s="67">
        <f t="shared" si="9"/>
        <v>-53</v>
      </c>
      <c r="Q12" s="270">
        <f t="shared" si="10"/>
        <v>-0.44166666666666665</v>
      </c>
    </row>
    <row r="13" spans="1:17" ht="15.75" thickBot="1" x14ac:dyDescent="0.3">
      <c r="A13" s="74" t="s">
        <v>177</v>
      </c>
      <c r="B13" s="103">
        <f>B8-(B9+B10+B11+B12)</f>
        <v>3690</v>
      </c>
      <c r="C13" s="81">
        <f>C8-C9-C10-C11-C12</f>
        <v>3734</v>
      </c>
      <c r="D13" s="68">
        <f t="shared" si="0"/>
        <v>-44</v>
      </c>
      <c r="E13" s="77">
        <f t="shared" si="1"/>
        <v>-1.1783610069630423E-2</v>
      </c>
      <c r="F13" s="32">
        <f>F8-(F9+F10+F11+F12)</f>
        <v>3465</v>
      </c>
      <c r="G13" s="164">
        <f>G8-(G9+G10+G11+G12)</f>
        <v>225</v>
      </c>
      <c r="H13" s="167">
        <f t="shared" si="2"/>
        <v>0.93902439024390238</v>
      </c>
      <c r="I13" s="218">
        <f t="shared" si="3"/>
        <v>6.097560975609756E-2</v>
      </c>
      <c r="J13" s="254">
        <v>3508</v>
      </c>
      <c r="K13" s="81">
        <f t="shared" si="4"/>
        <v>226</v>
      </c>
      <c r="L13" s="261">
        <f t="shared" si="5"/>
        <v>0.93947509373326188</v>
      </c>
      <c r="M13" s="266">
        <f t="shared" si="6"/>
        <v>6.0524906266738079E-2</v>
      </c>
      <c r="N13" s="257">
        <f t="shared" si="7"/>
        <v>-43</v>
      </c>
      <c r="O13" s="275">
        <f t="shared" si="8"/>
        <v>-1.2257696693272519E-2</v>
      </c>
      <c r="P13" s="68">
        <f t="shared" si="9"/>
        <v>-1</v>
      </c>
      <c r="Q13" s="271">
        <f t="shared" si="10"/>
        <v>-4.4247787610619468E-3</v>
      </c>
    </row>
    <row r="14" spans="1:17" x14ac:dyDescent="0.25">
      <c r="A14" s="75"/>
      <c r="B14" s="75"/>
      <c r="C14" s="69"/>
      <c r="D14" s="69"/>
      <c r="E14" s="69"/>
      <c r="F14" s="69"/>
      <c r="G14" s="69"/>
      <c r="J14" s="139"/>
      <c r="K14" s="138"/>
    </row>
    <row r="15" spans="1:17" x14ac:dyDescent="0.25">
      <c r="A15" s="192"/>
      <c r="B15" s="69"/>
      <c r="C15" s="69"/>
      <c r="D15" s="69"/>
      <c r="F15" s="69"/>
    </row>
    <row r="19" spans="10:12" x14ac:dyDescent="0.25">
      <c r="J19" s="139"/>
      <c r="K19" s="138"/>
    </row>
    <row r="20" spans="10:12" x14ac:dyDescent="0.25">
      <c r="J20" s="139"/>
      <c r="K20" s="138"/>
    </row>
    <row r="21" spans="10:12" x14ac:dyDescent="0.25">
      <c r="J21" s="139"/>
      <c r="K21" s="138"/>
    </row>
    <row r="22" spans="10:12" x14ac:dyDescent="0.25">
      <c r="J22" s="139"/>
      <c r="K22" s="138"/>
    </row>
    <row r="23" spans="10:12" x14ac:dyDescent="0.25">
      <c r="J23" s="139"/>
      <c r="K23" s="138"/>
    </row>
    <row r="24" spans="10:12" x14ac:dyDescent="0.25">
      <c r="J24" s="139"/>
      <c r="K24" s="138"/>
    </row>
    <row r="25" spans="10:12" x14ac:dyDescent="0.25">
      <c r="J25" s="139"/>
      <c r="K25" s="138"/>
    </row>
    <row r="28" spans="10:12" x14ac:dyDescent="0.25">
      <c r="J28" s="139"/>
      <c r="K28" s="138"/>
    </row>
    <row r="29" spans="10:12" x14ac:dyDescent="0.25">
      <c r="J29" s="139"/>
      <c r="K29" s="138"/>
    </row>
    <row r="30" spans="10:12" x14ac:dyDescent="0.25">
      <c r="J30" s="139"/>
      <c r="K30" s="138"/>
    </row>
    <row r="31" spans="10:12" x14ac:dyDescent="0.25">
      <c r="J31" s="139"/>
      <c r="K31" s="138"/>
    </row>
    <row r="32" spans="10:12" x14ac:dyDescent="0.25">
      <c r="J32" s="139"/>
      <c r="K32" s="138"/>
      <c r="L32" s="138"/>
    </row>
    <row r="33" spans="10:12" x14ac:dyDescent="0.25">
      <c r="J33" s="139"/>
      <c r="K33" s="138"/>
      <c r="L33" s="138"/>
    </row>
    <row r="34" spans="10:12" x14ac:dyDescent="0.25">
      <c r="J34" s="139"/>
      <c r="K34" s="138"/>
      <c r="L34" s="138"/>
    </row>
    <row r="35" spans="10:12" x14ac:dyDescent="0.25">
      <c r="J35" s="139"/>
      <c r="K35" s="138"/>
      <c r="L35" s="138"/>
    </row>
    <row r="37" spans="10:12" x14ac:dyDescent="0.25">
      <c r="J37" s="138"/>
    </row>
    <row r="38" spans="10:12" x14ac:dyDescent="0.25">
      <c r="J38" s="138"/>
    </row>
    <row r="39" spans="10:12" x14ac:dyDescent="0.25">
      <c r="J39" s="138"/>
    </row>
    <row r="40" spans="10:12" x14ac:dyDescent="0.25">
      <c r="J40" s="138"/>
    </row>
    <row r="41" spans="10:12" x14ac:dyDescent="0.25">
      <c r="J41" s="138"/>
    </row>
    <row r="42" spans="10:12" x14ac:dyDescent="0.25">
      <c r="J42" s="138"/>
    </row>
  </sheetData>
  <mergeCells count="17">
    <mergeCell ref="P4:P5"/>
    <mergeCell ref="Q4:Q5"/>
    <mergeCell ref="K4:K5"/>
    <mergeCell ref="L4:L5"/>
    <mergeCell ref="M4:M5"/>
    <mergeCell ref="N4:N5"/>
    <mergeCell ref="O4:O5"/>
    <mergeCell ref="J4:J5"/>
    <mergeCell ref="H4:H5"/>
    <mergeCell ref="I4:I5"/>
    <mergeCell ref="G4:G5"/>
    <mergeCell ref="A4:A5"/>
    <mergeCell ref="C4:C5"/>
    <mergeCell ref="D4:D5"/>
    <mergeCell ref="E4:E5"/>
    <mergeCell ref="F4:F5"/>
    <mergeCell ref="B4:B5"/>
  </mergeCells>
  <pageMargins left="0.7" right="0.7" top="0.75" bottom="0.75" header="0.3" footer="0.3"/>
  <pageSetup scale="43" fitToWidth="0" fitToHeight="0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Darke County</vt:lpstr>
      <vt:lpstr>Greene County</vt:lpstr>
      <vt:lpstr>Miami County</vt:lpstr>
      <vt:lpstr>Montgomery County</vt:lpstr>
      <vt:lpstr>Preble County</vt:lpstr>
      <vt:lpstr>Shelby County</vt:lpstr>
      <vt:lpstr>Warren County</vt:lpstr>
      <vt:lpstr>'Darke County'!Print_Area</vt:lpstr>
      <vt:lpstr>'Darke County'!Print_Titles</vt:lpstr>
      <vt:lpstr>'Greene County'!Print_Titles</vt:lpstr>
      <vt:lpstr>'Miami County'!Print_Titles</vt:lpstr>
      <vt:lpstr>'Montgomery County'!Print_Titles</vt:lpstr>
      <vt:lpstr>'Preble County'!Print_Titles</vt:lpstr>
      <vt:lpstr>'Shelby County'!Print_Titles</vt:lpstr>
      <vt:lpstr>'Warren County'!Print_Titles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Bowman, Katy</dc:creator>
  <cp:lastModifiedBy>Hansen, Jessica</cp:lastModifiedBy>
  <cp:lastPrinted>2021-11-19T14:13:12Z</cp:lastPrinted>
  <dcterms:created xsi:type="dcterms:W3CDTF">2011-04-21T12:52:25Z</dcterms:created>
  <dcterms:modified xsi:type="dcterms:W3CDTF">2022-08-01T17:13:33Z</dcterms:modified>
</cp:coreProperties>
</file>