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320" windowHeight="8160" tabRatio="664"/>
  </bookViews>
  <sheets>
    <sheet name="Darke County" sheetId="1" r:id="rId1"/>
    <sheet name="Greene County" sheetId="2" r:id="rId2"/>
    <sheet name="Miami County" sheetId="3" r:id="rId3"/>
    <sheet name="Montgomery County" sheetId="4" r:id="rId4"/>
    <sheet name="Preble County" sheetId="5" r:id="rId5"/>
    <sheet name="Shelby County" sheetId="7" r:id="rId6"/>
    <sheet name="Warren County" sheetId="6" r:id="rId7"/>
  </sheets>
  <definedNames>
    <definedName name="_xlnm.Print_Titles" localSheetId="0">'Darke County'!$1:$5</definedName>
    <definedName name="_xlnm.Print_Titles" localSheetId="1">'Greene County'!$1:$5</definedName>
    <definedName name="_xlnm.Print_Titles" localSheetId="2">'Miami County'!$1:$5</definedName>
    <definedName name="_xlnm.Print_Titles" localSheetId="3">'Montgomery County'!$1:$5</definedName>
    <definedName name="_xlnm.Print_Titles" localSheetId="4">'Preble County'!$1:$5</definedName>
    <definedName name="_xlnm.Print_Titles" localSheetId="5">'Shelby County'!$1:$5</definedName>
    <definedName name="_xlnm.Print_Titles" localSheetId="6">'Warren County'!$1:$5</definedName>
  </definedNames>
  <calcPr calcId="145621"/>
</workbook>
</file>

<file path=xl/calcChain.xml><?xml version="1.0" encoding="utf-8"?>
<calcChain xmlns="http://schemas.openxmlformats.org/spreadsheetml/2006/main">
  <c r="AB46" i="7" l="1"/>
  <c r="AA46" i="7"/>
  <c r="Z46" i="7"/>
  <c r="AG46" i="7" s="1"/>
  <c r="U46" i="7"/>
  <c r="T46" i="7"/>
  <c r="S46" i="7"/>
  <c r="R46" i="7"/>
  <c r="Q46" i="7"/>
  <c r="P46" i="7"/>
  <c r="O46" i="7"/>
  <c r="N46" i="7"/>
  <c r="M46" i="7"/>
  <c r="L46" i="7"/>
  <c r="K46" i="7"/>
  <c r="Y46" i="7" s="1"/>
  <c r="AF46" i="7" s="1"/>
  <c r="J46" i="7"/>
  <c r="X46" i="7" s="1"/>
  <c r="AE46" i="7" s="1"/>
  <c r="I46" i="7"/>
  <c r="W46" i="7" s="1"/>
  <c r="AD46" i="7" s="1"/>
  <c r="H46" i="7"/>
  <c r="V46" i="7" s="1"/>
  <c r="AC46" i="7" s="1"/>
  <c r="G46" i="7"/>
  <c r="F46" i="7"/>
  <c r="C46" i="7"/>
  <c r="B46" i="7"/>
  <c r="AE45" i="7"/>
  <c r="AC45" i="7"/>
  <c r="AB45" i="7"/>
  <c r="AA45" i="7"/>
  <c r="Z45" i="7"/>
  <c r="AG45" i="7" s="1"/>
  <c r="Y45" i="7"/>
  <c r="AF45" i="7" s="1"/>
  <c r="X45" i="7"/>
  <c r="W45" i="7"/>
  <c r="AD45" i="7" s="1"/>
  <c r="V45" i="7"/>
  <c r="U45" i="7"/>
  <c r="T45" i="7"/>
  <c r="D45" i="7"/>
  <c r="E45" i="7" s="1"/>
  <c r="AE44" i="7"/>
  <c r="AC44" i="7"/>
  <c r="AB44" i="7"/>
  <c r="AA44" i="7"/>
  <c r="Z44" i="7"/>
  <c r="AG44" i="7" s="1"/>
  <c r="Y44" i="7"/>
  <c r="AF44" i="7" s="1"/>
  <c r="X44" i="7"/>
  <c r="W44" i="7"/>
  <c r="AD44" i="7" s="1"/>
  <c r="V44" i="7"/>
  <c r="U44" i="7"/>
  <c r="T44" i="7"/>
  <c r="D44" i="7"/>
  <c r="D46" i="7" s="1"/>
  <c r="AB43" i="7"/>
  <c r="AA43" i="7"/>
  <c r="Z43" i="7"/>
  <c r="AG43" i="7" s="1"/>
  <c r="U43" i="7"/>
  <c r="T43" i="7"/>
  <c r="S43" i="7"/>
  <c r="R43" i="7"/>
  <c r="Q43" i="7"/>
  <c r="P43" i="7"/>
  <c r="O43" i="7"/>
  <c r="N43" i="7"/>
  <c r="M43" i="7"/>
  <c r="L43" i="7"/>
  <c r="K43" i="7"/>
  <c r="Y43" i="7" s="1"/>
  <c r="AF43" i="7" s="1"/>
  <c r="J43" i="7"/>
  <c r="X43" i="7" s="1"/>
  <c r="AE43" i="7" s="1"/>
  <c r="I43" i="7"/>
  <c r="W43" i="7" s="1"/>
  <c r="AD43" i="7" s="1"/>
  <c r="H43" i="7"/>
  <c r="V43" i="7" s="1"/>
  <c r="AC43" i="7" s="1"/>
  <c r="G43" i="7"/>
  <c r="F43" i="7"/>
  <c r="C43" i="7"/>
  <c r="B43" i="7"/>
  <c r="D43" i="7" s="1"/>
  <c r="E43" i="7" s="1"/>
  <c r="AE42" i="7"/>
  <c r="AC42" i="7"/>
  <c r="AB42" i="7"/>
  <c r="AA42" i="7"/>
  <c r="Z42" i="7"/>
  <c r="AG42" i="7" s="1"/>
  <c r="Y42" i="7"/>
  <c r="AF42" i="7" s="1"/>
  <c r="X42" i="7"/>
  <c r="W42" i="7"/>
  <c r="AD42" i="7" s="1"/>
  <c r="V42" i="7"/>
  <c r="U42" i="7"/>
  <c r="T42" i="7"/>
  <c r="D42" i="7"/>
  <c r="E42" i="7" s="1"/>
  <c r="AE41" i="7"/>
  <c r="AC41" i="7"/>
  <c r="AB41" i="7"/>
  <c r="AA41" i="7"/>
  <c r="Z41" i="7"/>
  <c r="AG41" i="7" s="1"/>
  <c r="Y41" i="7"/>
  <c r="AF41" i="7" s="1"/>
  <c r="X41" i="7"/>
  <c r="W41" i="7"/>
  <c r="AD41" i="7" s="1"/>
  <c r="V41" i="7"/>
  <c r="U41" i="7"/>
  <c r="T41" i="7"/>
  <c r="D41" i="7"/>
  <c r="E41" i="7" s="1"/>
  <c r="AB40" i="7"/>
  <c r="AA40" i="7"/>
  <c r="Z40" i="7"/>
  <c r="AG40" i="7" s="1"/>
  <c r="U40" i="7"/>
  <c r="T40" i="7"/>
  <c r="S40" i="7"/>
  <c r="R40" i="7"/>
  <c r="Q40" i="7"/>
  <c r="P40" i="7"/>
  <c r="O40" i="7"/>
  <c r="N40" i="7"/>
  <c r="M40" i="7"/>
  <c r="L40" i="7"/>
  <c r="K40" i="7"/>
  <c r="Y40" i="7" s="1"/>
  <c r="AF40" i="7" s="1"/>
  <c r="J40" i="7"/>
  <c r="X40" i="7" s="1"/>
  <c r="AE40" i="7" s="1"/>
  <c r="I40" i="7"/>
  <c r="W40" i="7" s="1"/>
  <c r="AD40" i="7" s="1"/>
  <c r="H40" i="7"/>
  <c r="V40" i="7" s="1"/>
  <c r="AC40" i="7" s="1"/>
  <c r="G40" i="7"/>
  <c r="F40" i="7"/>
  <c r="C40" i="7"/>
  <c r="B40" i="7"/>
  <c r="D40" i="7" s="1"/>
  <c r="E40" i="7" s="1"/>
  <c r="AE39" i="7"/>
  <c r="AC39" i="7"/>
  <c r="AB39" i="7"/>
  <c r="AA39" i="7"/>
  <c r="Z39" i="7"/>
  <c r="AG39" i="7" s="1"/>
  <c r="Y39" i="7"/>
  <c r="AF39" i="7" s="1"/>
  <c r="X39" i="7"/>
  <c r="W39" i="7"/>
  <c r="AD39" i="7" s="1"/>
  <c r="V39" i="7"/>
  <c r="U39" i="7"/>
  <c r="T39" i="7"/>
  <c r="D39" i="7"/>
  <c r="E39" i="7" s="1"/>
  <c r="AE38" i="7"/>
  <c r="AC38" i="7"/>
  <c r="AB38" i="7"/>
  <c r="AA38" i="7"/>
  <c r="Z38" i="7"/>
  <c r="AG38" i="7" s="1"/>
  <c r="Y38" i="7"/>
  <c r="AF38" i="7" s="1"/>
  <c r="X38" i="7"/>
  <c r="W38" i="7"/>
  <c r="AD38" i="7" s="1"/>
  <c r="V38" i="7"/>
  <c r="U38" i="7"/>
  <c r="T38" i="7"/>
  <c r="D38" i="7"/>
  <c r="E38" i="7" s="1"/>
  <c r="AB37" i="7"/>
  <c r="AA37" i="7"/>
  <c r="Z37" i="7"/>
  <c r="AG37" i="7" s="1"/>
  <c r="U37" i="7"/>
  <c r="T37" i="7"/>
  <c r="S37" i="7"/>
  <c r="R37" i="7"/>
  <c r="Q37" i="7"/>
  <c r="P37" i="7"/>
  <c r="O37" i="7"/>
  <c r="N37" i="7"/>
  <c r="M37" i="7"/>
  <c r="L37" i="7"/>
  <c r="K37" i="7"/>
  <c r="Y37" i="7" s="1"/>
  <c r="AF37" i="7" s="1"/>
  <c r="J37" i="7"/>
  <c r="X37" i="7" s="1"/>
  <c r="AE37" i="7" s="1"/>
  <c r="I37" i="7"/>
  <c r="W37" i="7" s="1"/>
  <c r="AD37" i="7" s="1"/>
  <c r="H37" i="7"/>
  <c r="V37" i="7" s="1"/>
  <c r="AC37" i="7" s="1"/>
  <c r="G37" i="7"/>
  <c r="F37" i="7"/>
  <c r="C37" i="7"/>
  <c r="B37" i="7"/>
  <c r="D37" i="7" s="1"/>
  <c r="E37" i="7" s="1"/>
  <c r="AE36" i="7"/>
  <c r="AC36" i="7"/>
  <c r="AB36" i="7"/>
  <c r="AA36" i="7"/>
  <c r="Z36" i="7"/>
  <c r="AG36" i="7" s="1"/>
  <c r="Y36" i="7"/>
  <c r="AF36" i="7" s="1"/>
  <c r="X36" i="7"/>
  <c r="W36" i="7"/>
  <c r="AD36" i="7" s="1"/>
  <c r="V36" i="7"/>
  <c r="U36" i="7"/>
  <c r="T36" i="7"/>
  <c r="D36" i="7"/>
  <c r="E36" i="7" s="1"/>
  <c r="AE35" i="7"/>
  <c r="AC35" i="7"/>
  <c r="AB35" i="7"/>
  <c r="AA35" i="7"/>
  <c r="Z35" i="7"/>
  <c r="AG35" i="7" s="1"/>
  <c r="Y35" i="7"/>
  <c r="AF35" i="7" s="1"/>
  <c r="X35" i="7"/>
  <c r="W35" i="7"/>
  <c r="AD35" i="7" s="1"/>
  <c r="V35" i="7"/>
  <c r="U35" i="7"/>
  <c r="T35" i="7"/>
  <c r="D35" i="7"/>
  <c r="E35" i="7" s="1"/>
  <c r="AB34" i="7"/>
  <c r="AA34" i="7"/>
  <c r="Z34" i="7"/>
  <c r="AG34" i="7" s="1"/>
  <c r="U34" i="7"/>
  <c r="T34" i="7"/>
  <c r="S34" i="7"/>
  <c r="R34" i="7"/>
  <c r="Q34" i="7"/>
  <c r="P34" i="7"/>
  <c r="O34" i="7"/>
  <c r="N34" i="7"/>
  <c r="M34" i="7"/>
  <c r="L34" i="7"/>
  <c r="K34" i="7"/>
  <c r="Y34" i="7" s="1"/>
  <c r="AF34" i="7" s="1"/>
  <c r="J34" i="7"/>
  <c r="X34" i="7" s="1"/>
  <c r="AE34" i="7" s="1"/>
  <c r="I34" i="7"/>
  <c r="W34" i="7" s="1"/>
  <c r="AD34" i="7" s="1"/>
  <c r="H34" i="7"/>
  <c r="V34" i="7" s="1"/>
  <c r="AC34" i="7" s="1"/>
  <c r="G34" i="7"/>
  <c r="F34" i="7"/>
  <c r="C34" i="7"/>
  <c r="B34" i="7"/>
  <c r="D34" i="7" s="1"/>
  <c r="E34" i="7" s="1"/>
  <c r="AE33" i="7"/>
  <c r="AC33" i="7"/>
  <c r="AB33" i="7"/>
  <c r="AA33" i="7"/>
  <c r="Z33" i="7"/>
  <c r="AG33" i="7" s="1"/>
  <c r="Y33" i="7"/>
  <c r="AF33" i="7" s="1"/>
  <c r="X33" i="7"/>
  <c r="W33" i="7"/>
  <c r="AD33" i="7" s="1"/>
  <c r="V33" i="7"/>
  <c r="U33" i="7"/>
  <c r="T33" i="7"/>
  <c r="D33" i="7"/>
  <c r="AE32" i="7"/>
  <c r="AC32" i="7"/>
  <c r="AB32" i="7"/>
  <c r="AA32" i="7"/>
  <c r="Z32" i="7"/>
  <c r="AG32" i="7" s="1"/>
  <c r="Y32" i="7"/>
  <c r="AF32" i="7" s="1"/>
  <c r="X32" i="7"/>
  <c r="W32" i="7"/>
  <c r="AD32" i="7" s="1"/>
  <c r="V32" i="7"/>
  <c r="U32" i="7"/>
  <c r="T32" i="7"/>
  <c r="D32" i="7"/>
  <c r="E32" i="7" s="1"/>
  <c r="AE31" i="7"/>
  <c r="AC31" i="7"/>
  <c r="AB31" i="7"/>
  <c r="AA31" i="7"/>
  <c r="Z31" i="7"/>
  <c r="AG31" i="7" s="1"/>
  <c r="Y31" i="7"/>
  <c r="AF31" i="7" s="1"/>
  <c r="X31" i="7"/>
  <c r="W31" i="7"/>
  <c r="AD31" i="7" s="1"/>
  <c r="V31" i="7"/>
  <c r="U31" i="7"/>
  <c r="T31" i="7"/>
  <c r="D31" i="7"/>
  <c r="E31" i="7" s="1"/>
  <c r="AB30" i="7"/>
  <c r="AA30" i="7"/>
  <c r="Z30" i="7"/>
  <c r="AG30" i="7" s="1"/>
  <c r="U30" i="7"/>
  <c r="T30" i="7"/>
  <c r="S30" i="7"/>
  <c r="R30" i="7"/>
  <c r="Q30" i="7"/>
  <c r="P30" i="7"/>
  <c r="O30" i="7"/>
  <c r="N30" i="7"/>
  <c r="M30" i="7"/>
  <c r="L30" i="7"/>
  <c r="K30" i="7"/>
  <c r="Y30" i="7" s="1"/>
  <c r="AF30" i="7" s="1"/>
  <c r="J30" i="7"/>
  <c r="X30" i="7" s="1"/>
  <c r="AE30" i="7" s="1"/>
  <c r="I30" i="7"/>
  <c r="W30" i="7" s="1"/>
  <c r="AD30" i="7" s="1"/>
  <c r="H30" i="7"/>
  <c r="V30" i="7" s="1"/>
  <c r="AC30" i="7" s="1"/>
  <c r="G30" i="7"/>
  <c r="F30" i="7"/>
  <c r="C30" i="7"/>
  <c r="B30" i="7"/>
  <c r="AE29" i="7"/>
  <c r="AC29" i="7"/>
  <c r="AB29" i="7"/>
  <c r="AA29" i="7"/>
  <c r="Z29" i="7"/>
  <c r="AG29" i="7" s="1"/>
  <c r="Y29" i="7"/>
  <c r="AF29" i="7" s="1"/>
  <c r="X29" i="7"/>
  <c r="W29" i="7"/>
  <c r="AD29" i="7" s="1"/>
  <c r="V29" i="7"/>
  <c r="U29" i="7"/>
  <c r="T29" i="7"/>
  <c r="D29" i="7"/>
  <c r="E29" i="7" s="1"/>
  <c r="AE28" i="7"/>
  <c r="AC28" i="7"/>
  <c r="AB28" i="7"/>
  <c r="AA28" i="7"/>
  <c r="Z28" i="7"/>
  <c r="AG28" i="7" s="1"/>
  <c r="Y28" i="7"/>
  <c r="AF28" i="7" s="1"/>
  <c r="X28" i="7"/>
  <c r="W28" i="7"/>
  <c r="AD28" i="7" s="1"/>
  <c r="V28" i="7"/>
  <c r="U28" i="7"/>
  <c r="T28" i="7"/>
  <c r="D28" i="7"/>
  <c r="D30" i="7" s="1"/>
  <c r="AB27" i="7"/>
  <c r="AA27" i="7"/>
  <c r="Z27" i="7"/>
  <c r="AG27" i="7" s="1"/>
  <c r="U27" i="7"/>
  <c r="T27" i="7"/>
  <c r="S27" i="7"/>
  <c r="R27" i="7"/>
  <c r="Q27" i="7"/>
  <c r="P27" i="7"/>
  <c r="O27" i="7"/>
  <c r="N27" i="7"/>
  <c r="M27" i="7"/>
  <c r="L27" i="7"/>
  <c r="K27" i="7"/>
  <c r="Y27" i="7" s="1"/>
  <c r="AF27" i="7" s="1"/>
  <c r="J27" i="7"/>
  <c r="X27" i="7" s="1"/>
  <c r="AE27" i="7" s="1"/>
  <c r="I27" i="7"/>
  <c r="W27" i="7" s="1"/>
  <c r="AD27" i="7" s="1"/>
  <c r="H27" i="7"/>
  <c r="V27" i="7" s="1"/>
  <c r="AC27" i="7" s="1"/>
  <c r="G27" i="7"/>
  <c r="F27" i="7"/>
  <c r="C27" i="7"/>
  <c r="B27" i="7"/>
  <c r="D27" i="7" s="1"/>
  <c r="E27" i="7" s="1"/>
  <c r="AE26" i="7"/>
  <c r="AC26" i="7"/>
  <c r="AB26" i="7"/>
  <c r="AA26" i="7"/>
  <c r="Z26" i="7"/>
  <c r="AG26" i="7" s="1"/>
  <c r="Y26" i="7"/>
  <c r="AF26" i="7" s="1"/>
  <c r="X26" i="7"/>
  <c r="W26" i="7"/>
  <c r="AD26" i="7" s="1"/>
  <c r="V26" i="7"/>
  <c r="U26" i="7"/>
  <c r="T26" i="7"/>
  <c r="D26" i="7"/>
  <c r="E26" i="7" s="1"/>
  <c r="AE25" i="7"/>
  <c r="AC25" i="7"/>
  <c r="AB25" i="7"/>
  <c r="AA25" i="7"/>
  <c r="Z25" i="7"/>
  <c r="AG25" i="7" s="1"/>
  <c r="Y25" i="7"/>
  <c r="AF25" i="7" s="1"/>
  <c r="X25" i="7"/>
  <c r="W25" i="7"/>
  <c r="AD25" i="7" s="1"/>
  <c r="V25" i="7"/>
  <c r="U25" i="7"/>
  <c r="T25" i="7"/>
  <c r="D25" i="7"/>
  <c r="E25" i="7" s="1"/>
  <c r="AB24" i="7"/>
  <c r="AA24" i="7"/>
  <c r="Z24" i="7"/>
  <c r="AG24" i="7" s="1"/>
  <c r="U24" i="7"/>
  <c r="T24" i="7"/>
  <c r="S24" i="7"/>
  <c r="R24" i="7"/>
  <c r="Q24" i="7"/>
  <c r="P24" i="7"/>
  <c r="O24" i="7"/>
  <c r="N24" i="7"/>
  <c r="M24" i="7"/>
  <c r="L24" i="7"/>
  <c r="K24" i="7"/>
  <c r="Y24" i="7" s="1"/>
  <c r="AF24" i="7" s="1"/>
  <c r="J24" i="7"/>
  <c r="X24" i="7" s="1"/>
  <c r="AE24" i="7" s="1"/>
  <c r="I24" i="7"/>
  <c r="W24" i="7" s="1"/>
  <c r="AD24" i="7" s="1"/>
  <c r="H24" i="7"/>
  <c r="V24" i="7" s="1"/>
  <c r="AC24" i="7" s="1"/>
  <c r="G24" i="7"/>
  <c r="F24" i="7"/>
  <c r="C24" i="7"/>
  <c r="B24" i="7"/>
  <c r="D24" i="7" s="1"/>
  <c r="E24" i="7" s="1"/>
  <c r="AE23" i="7"/>
  <c r="AC23" i="7"/>
  <c r="AB23" i="7"/>
  <c r="AA23" i="7"/>
  <c r="Z23" i="7"/>
  <c r="AG23" i="7" s="1"/>
  <c r="Y23" i="7"/>
  <c r="AF23" i="7" s="1"/>
  <c r="X23" i="7"/>
  <c r="W23" i="7"/>
  <c r="AD23" i="7" s="1"/>
  <c r="V23" i="7"/>
  <c r="U23" i="7"/>
  <c r="T23" i="7"/>
  <c r="D23" i="7"/>
  <c r="E23" i="7" s="1"/>
  <c r="AE22" i="7"/>
  <c r="AC22" i="7"/>
  <c r="AB22" i="7"/>
  <c r="AA22" i="7"/>
  <c r="Z22" i="7"/>
  <c r="AG22" i="7" s="1"/>
  <c r="Y22" i="7"/>
  <c r="AF22" i="7" s="1"/>
  <c r="X22" i="7"/>
  <c r="W22" i="7"/>
  <c r="AD22" i="7" s="1"/>
  <c r="V22" i="7"/>
  <c r="U22" i="7"/>
  <c r="T22" i="7"/>
  <c r="D22" i="7"/>
  <c r="E22" i="7" s="1"/>
  <c r="AE21" i="7"/>
  <c r="AC21" i="7"/>
  <c r="AB21" i="7"/>
  <c r="AA21" i="7"/>
  <c r="Z21" i="7"/>
  <c r="AG21" i="7" s="1"/>
  <c r="Y21" i="7"/>
  <c r="AF21" i="7" s="1"/>
  <c r="X21" i="7"/>
  <c r="W21" i="7"/>
  <c r="AD21" i="7" s="1"/>
  <c r="V21" i="7"/>
  <c r="U21" i="7"/>
  <c r="T21" i="7"/>
  <c r="D21" i="7"/>
  <c r="E21" i="7" s="1"/>
  <c r="AB20" i="7"/>
  <c r="AA20" i="7"/>
  <c r="Z20" i="7"/>
  <c r="AG20" i="7" s="1"/>
  <c r="U20" i="7"/>
  <c r="T20" i="7"/>
  <c r="S20" i="7"/>
  <c r="R20" i="7"/>
  <c r="Q20" i="7"/>
  <c r="P20" i="7"/>
  <c r="O20" i="7"/>
  <c r="N20" i="7"/>
  <c r="M20" i="7"/>
  <c r="L20" i="7"/>
  <c r="K20" i="7"/>
  <c r="Y20" i="7" s="1"/>
  <c r="AF20" i="7" s="1"/>
  <c r="J20" i="7"/>
  <c r="X20" i="7" s="1"/>
  <c r="AE20" i="7" s="1"/>
  <c r="I20" i="7"/>
  <c r="W20" i="7" s="1"/>
  <c r="AD20" i="7" s="1"/>
  <c r="H20" i="7"/>
  <c r="V20" i="7" s="1"/>
  <c r="AC20" i="7" s="1"/>
  <c r="G20" i="7"/>
  <c r="F20" i="7"/>
  <c r="C20" i="7"/>
  <c r="B20" i="7"/>
  <c r="D20" i="7" s="1"/>
  <c r="E20" i="7" s="1"/>
  <c r="AE19" i="7"/>
  <c r="AC19" i="7"/>
  <c r="AB19" i="7"/>
  <c r="AA19" i="7"/>
  <c r="Z19" i="7"/>
  <c r="AG19" i="7" s="1"/>
  <c r="Y19" i="7"/>
  <c r="AF19" i="7" s="1"/>
  <c r="X19" i="7"/>
  <c r="W19" i="7"/>
  <c r="AD19" i="7" s="1"/>
  <c r="V19" i="7"/>
  <c r="U19" i="7"/>
  <c r="T19" i="7"/>
  <c r="D19" i="7"/>
  <c r="E19" i="7" s="1"/>
  <c r="AE18" i="7"/>
  <c r="AC18" i="7"/>
  <c r="AB18" i="7"/>
  <c r="AA18" i="7"/>
  <c r="Z18" i="7"/>
  <c r="AG18" i="7" s="1"/>
  <c r="Y18" i="7"/>
  <c r="AF18" i="7" s="1"/>
  <c r="X18" i="7"/>
  <c r="W18" i="7"/>
  <c r="AD18" i="7" s="1"/>
  <c r="V18" i="7"/>
  <c r="U18" i="7"/>
  <c r="T18" i="7"/>
  <c r="D18" i="7"/>
  <c r="E18" i="7" s="1"/>
  <c r="AE17" i="7"/>
  <c r="AC17" i="7"/>
  <c r="AB17" i="7"/>
  <c r="AA17" i="7"/>
  <c r="Z17" i="7"/>
  <c r="AG17" i="7" s="1"/>
  <c r="Y17" i="7"/>
  <c r="AF17" i="7" s="1"/>
  <c r="X17" i="7"/>
  <c r="W17" i="7"/>
  <c r="AD17" i="7" s="1"/>
  <c r="V17" i="7"/>
  <c r="U17" i="7"/>
  <c r="T17" i="7"/>
  <c r="D17" i="7"/>
  <c r="E17" i="7" s="1"/>
  <c r="AB16" i="7"/>
  <c r="AA16" i="7"/>
  <c r="Z16" i="7"/>
  <c r="AG16" i="7" s="1"/>
  <c r="U16" i="7"/>
  <c r="T16" i="7"/>
  <c r="S16" i="7"/>
  <c r="R16" i="7"/>
  <c r="Q16" i="7"/>
  <c r="P16" i="7"/>
  <c r="O16" i="7"/>
  <c r="N16" i="7"/>
  <c r="M16" i="7"/>
  <c r="L16" i="7"/>
  <c r="K16" i="7"/>
  <c r="Y16" i="7" s="1"/>
  <c r="AF16" i="7" s="1"/>
  <c r="J16" i="7"/>
  <c r="X16" i="7" s="1"/>
  <c r="AE16" i="7" s="1"/>
  <c r="I16" i="7"/>
  <c r="W16" i="7" s="1"/>
  <c r="AD16" i="7" s="1"/>
  <c r="H16" i="7"/>
  <c r="V16" i="7" s="1"/>
  <c r="AC16" i="7" s="1"/>
  <c r="G16" i="7"/>
  <c r="F16" i="7"/>
  <c r="C16" i="7"/>
  <c r="B16" i="7"/>
  <c r="D16" i="7" s="1"/>
  <c r="E16" i="7" s="1"/>
  <c r="AE15" i="7"/>
  <c r="AC15" i="7"/>
  <c r="AB15" i="7"/>
  <c r="AA15" i="7"/>
  <c r="Z15" i="7"/>
  <c r="AG15" i="7" s="1"/>
  <c r="Y15" i="7"/>
  <c r="AF15" i="7" s="1"/>
  <c r="X15" i="7"/>
  <c r="W15" i="7"/>
  <c r="AD15" i="7" s="1"/>
  <c r="V15" i="7"/>
  <c r="U15" i="7"/>
  <c r="T15" i="7"/>
  <c r="D15" i="7"/>
  <c r="E15" i="7" s="1"/>
  <c r="AE14" i="7"/>
  <c r="AC14" i="7"/>
  <c r="AB14" i="7"/>
  <c r="AA14" i="7"/>
  <c r="Z14" i="7"/>
  <c r="AG14" i="7" s="1"/>
  <c r="Y14" i="7"/>
  <c r="AF14" i="7" s="1"/>
  <c r="X14" i="7"/>
  <c r="W14" i="7"/>
  <c r="AD14" i="7" s="1"/>
  <c r="V14" i="7"/>
  <c r="U14" i="7"/>
  <c r="T14" i="7"/>
  <c r="D14" i="7"/>
  <c r="E14" i="7" s="1"/>
  <c r="AE13" i="7"/>
  <c r="AC13" i="7"/>
  <c r="AB13" i="7"/>
  <c r="AA13" i="7"/>
  <c r="Z13" i="7"/>
  <c r="AG13" i="7" s="1"/>
  <c r="Y13" i="7"/>
  <c r="AF13" i="7" s="1"/>
  <c r="X13" i="7"/>
  <c r="W13" i="7"/>
  <c r="AD13" i="7" s="1"/>
  <c r="V13" i="7"/>
  <c r="U13" i="7"/>
  <c r="T13" i="7"/>
  <c r="D13" i="7"/>
  <c r="E13" i="7" s="1"/>
  <c r="AB12" i="7"/>
  <c r="AA12" i="7"/>
  <c r="Z12" i="7"/>
  <c r="AG12" i="7" s="1"/>
  <c r="U12" i="7"/>
  <c r="T12" i="7"/>
  <c r="S12" i="7"/>
  <c r="R12" i="7"/>
  <c r="Q12" i="7"/>
  <c r="P12" i="7"/>
  <c r="O12" i="7"/>
  <c r="N12" i="7"/>
  <c r="M12" i="7"/>
  <c r="L12" i="7"/>
  <c r="K12" i="7"/>
  <c r="Y12" i="7" s="1"/>
  <c r="AF12" i="7" s="1"/>
  <c r="J12" i="7"/>
  <c r="X12" i="7" s="1"/>
  <c r="AE12" i="7" s="1"/>
  <c r="I12" i="7"/>
  <c r="W12" i="7" s="1"/>
  <c r="AD12" i="7" s="1"/>
  <c r="H12" i="7"/>
  <c r="V12" i="7" s="1"/>
  <c r="AC12" i="7" s="1"/>
  <c r="G12" i="7"/>
  <c r="F12" i="7"/>
  <c r="C12" i="7"/>
  <c r="B12" i="7"/>
  <c r="D12" i="7" s="1"/>
  <c r="E12" i="7" s="1"/>
  <c r="AE11" i="7"/>
  <c r="AC11" i="7"/>
  <c r="AB11" i="7"/>
  <c r="AA11" i="7"/>
  <c r="Z11" i="7"/>
  <c r="AG11" i="7" s="1"/>
  <c r="Y11" i="7"/>
  <c r="AF11" i="7" s="1"/>
  <c r="X11" i="7"/>
  <c r="W11" i="7"/>
  <c r="AD11" i="7" s="1"/>
  <c r="V11" i="7"/>
  <c r="U11" i="7"/>
  <c r="T11" i="7"/>
  <c r="D11" i="7"/>
  <c r="E11" i="7" s="1"/>
  <c r="AE10" i="7"/>
  <c r="AC10" i="7"/>
  <c r="AB10" i="7"/>
  <c r="AA10" i="7"/>
  <c r="Z10" i="7"/>
  <c r="AG10" i="7" s="1"/>
  <c r="Y10" i="7"/>
  <c r="AF10" i="7" s="1"/>
  <c r="X10" i="7"/>
  <c r="W10" i="7"/>
  <c r="AD10" i="7" s="1"/>
  <c r="V10" i="7"/>
  <c r="U10" i="7"/>
  <c r="T10" i="7"/>
  <c r="D10" i="7"/>
  <c r="E10" i="7" s="1"/>
  <c r="AB9" i="7"/>
  <c r="AA9" i="7"/>
  <c r="Z9" i="7"/>
  <c r="AG9" i="7" s="1"/>
  <c r="U9" i="7"/>
  <c r="T9" i="7"/>
  <c r="S9" i="7"/>
  <c r="R9" i="7"/>
  <c r="Q9" i="7"/>
  <c r="P9" i="7"/>
  <c r="O9" i="7"/>
  <c r="N9" i="7"/>
  <c r="M9" i="7"/>
  <c r="L9" i="7"/>
  <c r="K9" i="7"/>
  <c r="Y9" i="7" s="1"/>
  <c r="AF9" i="7" s="1"/>
  <c r="J9" i="7"/>
  <c r="X9" i="7" s="1"/>
  <c r="AE9" i="7" s="1"/>
  <c r="I9" i="7"/>
  <c r="W9" i="7" s="1"/>
  <c r="AD9" i="7" s="1"/>
  <c r="H9" i="7"/>
  <c r="V9" i="7" s="1"/>
  <c r="AC9" i="7" s="1"/>
  <c r="G9" i="7"/>
  <c r="F9" i="7"/>
  <c r="C9" i="7"/>
  <c r="B9" i="7"/>
  <c r="D9" i="7" s="1"/>
  <c r="E9" i="7" s="1"/>
  <c r="AE8" i="7"/>
  <c r="AC8" i="7"/>
  <c r="AB8" i="7"/>
  <c r="AA8" i="7"/>
  <c r="Z8" i="7"/>
  <c r="AG8" i="7" s="1"/>
  <c r="Y8" i="7"/>
  <c r="AF8" i="7" s="1"/>
  <c r="X8" i="7"/>
  <c r="W8" i="7"/>
  <c r="AD8" i="7" s="1"/>
  <c r="V8" i="7"/>
  <c r="U8" i="7"/>
  <c r="T8" i="7"/>
  <c r="D8" i="7"/>
  <c r="E8" i="7" s="1"/>
  <c r="AE7" i="7"/>
  <c r="AC7" i="7"/>
  <c r="AB7" i="7"/>
  <c r="AA7" i="7"/>
  <c r="Z7" i="7"/>
  <c r="AG7" i="7" s="1"/>
  <c r="Y7" i="7"/>
  <c r="AF7" i="7" s="1"/>
  <c r="X7" i="7"/>
  <c r="W7" i="7"/>
  <c r="AD7" i="7" s="1"/>
  <c r="V7" i="7"/>
  <c r="U7" i="7"/>
  <c r="T7" i="7"/>
  <c r="D7" i="7"/>
  <c r="E7" i="7" s="1"/>
  <c r="AE6" i="7"/>
  <c r="AC6" i="7"/>
  <c r="AB6" i="7"/>
  <c r="AA6" i="7"/>
  <c r="Z6" i="7"/>
  <c r="AG6" i="7" s="1"/>
  <c r="Y6" i="7"/>
  <c r="AF6" i="7" s="1"/>
  <c r="X6" i="7"/>
  <c r="W6" i="7"/>
  <c r="AD6" i="7" s="1"/>
  <c r="V6" i="7"/>
  <c r="U6" i="7"/>
  <c r="T6" i="7"/>
  <c r="D6" i="7"/>
  <c r="E6" i="7" s="1"/>
  <c r="E28" i="7" l="1"/>
  <c r="E30" i="7" s="1"/>
  <c r="E44" i="7"/>
  <c r="E46" i="7" s="1"/>
  <c r="AC7" i="2"/>
  <c r="AD7" i="2"/>
  <c r="AE7" i="2"/>
  <c r="AF7" i="2"/>
  <c r="AG7" i="2"/>
  <c r="AH7" i="2"/>
  <c r="AI7" i="2"/>
  <c r="AC8" i="2"/>
  <c r="AD8" i="2"/>
  <c r="AE8" i="2"/>
  <c r="AF8" i="2"/>
  <c r="AG8" i="2"/>
  <c r="AH8" i="2"/>
  <c r="AI8" i="2"/>
  <c r="AC9" i="2"/>
  <c r="AD9" i="2"/>
  <c r="AE9" i="2"/>
  <c r="AF9" i="2"/>
  <c r="AG9" i="2"/>
  <c r="AH9" i="2"/>
  <c r="AI9" i="2"/>
  <c r="AC10" i="2"/>
  <c r="AD10" i="2"/>
  <c r="AE10" i="2"/>
  <c r="AF10" i="2"/>
  <c r="AG10" i="2"/>
  <c r="AH10" i="2"/>
  <c r="AI10" i="2"/>
  <c r="AC11" i="2"/>
  <c r="AD11" i="2"/>
  <c r="AE11" i="2"/>
  <c r="AF11" i="2"/>
  <c r="AG11" i="2"/>
  <c r="AH11" i="2"/>
  <c r="AI11" i="2"/>
  <c r="AC12" i="2"/>
  <c r="AD12" i="2"/>
  <c r="AE12" i="2"/>
  <c r="AF12" i="2"/>
  <c r="AG12" i="2"/>
  <c r="AH12" i="2"/>
  <c r="AI12" i="2"/>
  <c r="AC13" i="2"/>
  <c r="AD13" i="2"/>
  <c r="AE13" i="2"/>
  <c r="AF13" i="2"/>
  <c r="AG13" i="2"/>
  <c r="AH13" i="2"/>
  <c r="AI13" i="2"/>
  <c r="AC14" i="2"/>
  <c r="AD14" i="2"/>
  <c r="AE14" i="2"/>
  <c r="AF14" i="2"/>
  <c r="AG14" i="2"/>
  <c r="AH14" i="2"/>
  <c r="AI14" i="2"/>
  <c r="AC15" i="2"/>
  <c r="AD15" i="2"/>
  <c r="AE15" i="2"/>
  <c r="AF15" i="2"/>
  <c r="AG15" i="2"/>
  <c r="AH15" i="2"/>
  <c r="AI15" i="2"/>
  <c r="AC16" i="2"/>
  <c r="AD16" i="2"/>
  <c r="AE16" i="2"/>
  <c r="AF16" i="2"/>
  <c r="AG16" i="2"/>
  <c r="AH16" i="2"/>
  <c r="AI16" i="2"/>
  <c r="AC17" i="2"/>
  <c r="AD17" i="2"/>
  <c r="AE17" i="2"/>
  <c r="AF17" i="2"/>
  <c r="AG17" i="2"/>
  <c r="AH17" i="2"/>
  <c r="AI17" i="2"/>
  <c r="AC18" i="2"/>
  <c r="AD18" i="2"/>
  <c r="AE18" i="2"/>
  <c r="AF18" i="2"/>
  <c r="AG18" i="2"/>
  <c r="AH18" i="2"/>
  <c r="AI18" i="2"/>
  <c r="AC19" i="2"/>
  <c r="AD19" i="2"/>
  <c r="AE19" i="2"/>
  <c r="AF19" i="2"/>
  <c r="AG19" i="2"/>
  <c r="AH19" i="2"/>
  <c r="AI19" i="2"/>
  <c r="AC20" i="2"/>
  <c r="AD20" i="2"/>
  <c r="AE20" i="2"/>
  <c r="AF20" i="2"/>
  <c r="AG20" i="2"/>
  <c r="AH20" i="2"/>
  <c r="AI20" i="2"/>
  <c r="AC21" i="2"/>
  <c r="AD21" i="2"/>
  <c r="AE21" i="2"/>
  <c r="AF21" i="2"/>
  <c r="AG21" i="2"/>
  <c r="AH21" i="2"/>
  <c r="AI21" i="2"/>
  <c r="AC22" i="2"/>
  <c r="AD22" i="2"/>
  <c r="AE22" i="2"/>
  <c r="AF22" i="2"/>
  <c r="AG22" i="2"/>
  <c r="AH22" i="2"/>
  <c r="AI22" i="2"/>
  <c r="AC23" i="2"/>
  <c r="AD23" i="2"/>
  <c r="AE23" i="2"/>
  <c r="AF23" i="2"/>
  <c r="AG23" i="2"/>
  <c r="AH23" i="2"/>
  <c r="AI23" i="2"/>
  <c r="AC24" i="2"/>
  <c r="AD24" i="2"/>
  <c r="AE24" i="2"/>
  <c r="AF24" i="2"/>
  <c r="AG24" i="2"/>
  <c r="AH24" i="2"/>
  <c r="AI24" i="2"/>
  <c r="AC25" i="2"/>
  <c r="AD25" i="2"/>
  <c r="AE25" i="2"/>
  <c r="AF25" i="2"/>
  <c r="AG25" i="2"/>
  <c r="AH25" i="2"/>
  <c r="AI25" i="2"/>
  <c r="AC26" i="2"/>
  <c r="AD26" i="2"/>
  <c r="AE26" i="2"/>
  <c r="AF26" i="2"/>
  <c r="AG26" i="2"/>
  <c r="AH26" i="2"/>
  <c r="AI26" i="2"/>
  <c r="AC27" i="2"/>
  <c r="AD27" i="2"/>
  <c r="AE27" i="2"/>
  <c r="AF27" i="2"/>
  <c r="AG27" i="2"/>
  <c r="AH27" i="2"/>
  <c r="AI27" i="2"/>
  <c r="AC28" i="2"/>
  <c r="AD28" i="2"/>
  <c r="AE28" i="2"/>
  <c r="AF28" i="2"/>
  <c r="AG28" i="2"/>
  <c r="AH28" i="2"/>
  <c r="AI28" i="2"/>
  <c r="AC29" i="2"/>
  <c r="AD29" i="2"/>
  <c r="AE29" i="2"/>
  <c r="AF29" i="2"/>
  <c r="AG29" i="2"/>
  <c r="AH29" i="2"/>
  <c r="AI29" i="2"/>
  <c r="AC30" i="2"/>
  <c r="AD30" i="2"/>
  <c r="AE30" i="2"/>
  <c r="AF30" i="2"/>
  <c r="AG30" i="2"/>
  <c r="AH30" i="2"/>
  <c r="AI30" i="2"/>
  <c r="AC31" i="2"/>
  <c r="AD31" i="2"/>
  <c r="AE31" i="2"/>
  <c r="AF31" i="2"/>
  <c r="AG31" i="2"/>
  <c r="AH31" i="2"/>
  <c r="AI31" i="2"/>
  <c r="AC32" i="2"/>
  <c r="AD32" i="2"/>
  <c r="AE32" i="2"/>
  <c r="AF32" i="2"/>
  <c r="AG32" i="2"/>
  <c r="AH32" i="2"/>
  <c r="AI32" i="2"/>
  <c r="AC33" i="2"/>
  <c r="AD33" i="2"/>
  <c r="AE33" i="2"/>
  <c r="AF33" i="2"/>
  <c r="AG33" i="2"/>
  <c r="AH33" i="2"/>
  <c r="AI33" i="2"/>
  <c r="AC34" i="2"/>
  <c r="AD34" i="2"/>
  <c r="AE34" i="2"/>
  <c r="AF34" i="2"/>
  <c r="AG34" i="2"/>
  <c r="AH34" i="2"/>
  <c r="AI34" i="2"/>
  <c r="AC35" i="2"/>
  <c r="AD35" i="2"/>
  <c r="AE35" i="2"/>
  <c r="AF35" i="2"/>
  <c r="AG35" i="2"/>
  <c r="AH35" i="2"/>
  <c r="AI35" i="2"/>
  <c r="AC36" i="2"/>
  <c r="AD36" i="2"/>
  <c r="AE36" i="2"/>
  <c r="AF36" i="2"/>
  <c r="AG36" i="2"/>
  <c r="AH36" i="2"/>
  <c r="AI36" i="2"/>
  <c r="AC37" i="2"/>
  <c r="AD37" i="2"/>
  <c r="AE37" i="2"/>
  <c r="AF37" i="2"/>
  <c r="AG37" i="2"/>
  <c r="AH37" i="2"/>
  <c r="AI37" i="2"/>
  <c r="AC38" i="2"/>
  <c r="AD38" i="2"/>
  <c r="AE38" i="2"/>
  <c r="AF38" i="2"/>
  <c r="AG38" i="2"/>
  <c r="AH38" i="2"/>
  <c r="AI38" i="2"/>
  <c r="AC39" i="2"/>
  <c r="AD39" i="2"/>
  <c r="AE39" i="2"/>
  <c r="AF39" i="2"/>
  <c r="AG39" i="2"/>
  <c r="AH39" i="2"/>
  <c r="AI39" i="2"/>
  <c r="AC40" i="2"/>
  <c r="AD40" i="2"/>
  <c r="AE40" i="2"/>
  <c r="AF40" i="2"/>
  <c r="AG40" i="2"/>
  <c r="AH40" i="2"/>
  <c r="AI40" i="2"/>
  <c r="AC41" i="2"/>
  <c r="AD41" i="2"/>
  <c r="AE41" i="2"/>
  <c r="AF41" i="2"/>
  <c r="AG41" i="2"/>
  <c r="AH41" i="2"/>
  <c r="AI41" i="2"/>
  <c r="AC42" i="2"/>
  <c r="AD42" i="2"/>
  <c r="AE42" i="2"/>
  <c r="AF42" i="2"/>
  <c r="AG42" i="2"/>
  <c r="AH42" i="2"/>
  <c r="AI42" i="2"/>
  <c r="AC43" i="2"/>
  <c r="AD43" i="2"/>
  <c r="AE43" i="2"/>
  <c r="AF43" i="2"/>
  <c r="AG43" i="2"/>
  <c r="AH43" i="2"/>
  <c r="AI43" i="2"/>
  <c r="AC44" i="2"/>
  <c r="AD44" i="2"/>
  <c r="AE44" i="2"/>
  <c r="AF44" i="2"/>
  <c r="AG44" i="2"/>
  <c r="AH44" i="2"/>
  <c r="AI44" i="2"/>
  <c r="AC45" i="2"/>
  <c r="AD45" i="2"/>
  <c r="AE45" i="2"/>
  <c r="AF45" i="2"/>
  <c r="AG45" i="2"/>
  <c r="AH45" i="2"/>
  <c r="AI45" i="2"/>
  <c r="AD6" i="2"/>
  <c r="AE6" i="2"/>
  <c r="AF6" i="2"/>
  <c r="AG6" i="2"/>
  <c r="AH6" i="2"/>
  <c r="AI6" i="2"/>
  <c r="AC6" i="2"/>
  <c r="V7" i="2"/>
  <c r="W7" i="2"/>
  <c r="X7" i="2"/>
  <c r="Y7" i="2"/>
  <c r="Z7" i="2"/>
  <c r="AA7" i="2"/>
  <c r="AB7" i="2"/>
  <c r="V8" i="2"/>
  <c r="W8" i="2"/>
  <c r="X8" i="2"/>
  <c r="Y8" i="2"/>
  <c r="Z8" i="2"/>
  <c r="AA8" i="2"/>
  <c r="AB8" i="2"/>
  <c r="V9" i="2"/>
  <c r="W9" i="2"/>
  <c r="X9" i="2"/>
  <c r="Y9" i="2"/>
  <c r="Z9" i="2"/>
  <c r="AA9" i="2"/>
  <c r="AB9" i="2"/>
  <c r="V10" i="2"/>
  <c r="W10" i="2"/>
  <c r="X10" i="2"/>
  <c r="Y10" i="2"/>
  <c r="Z10" i="2"/>
  <c r="AA10" i="2"/>
  <c r="AB10" i="2"/>
  <c r="V11" i="2"/>
  <c r="W11" i="2"/>
  <c r="X11" i="2"/>
  <c r="Y11" i="2"/>
  <c r="Z11" i="2"/>
  <c r="AA11" i="2"/>
  <c r="AB11" i="2"/>
  <c r="V12" i="2"/>
  <c r="W12" i="2"/>
  <c r="X12" i="2"/>
  <c r="Y12" i="2"/>
  <c r="Z12" i="2"/>
  <c r="AA12" i="2"/>
  <c r="AB12" i="2"/>
  <c r="V13" i="2"/>
  <c r="W13" i="2"/>
  <c r="X13" i="2"/>
  <c r="Y13" i="2"/>
  <c r="Z13" i="2"/>
  <c r="AA13" i="2"/>
  <c r="AB13" i="2"/>
  <c r="V14" i="2"/>
  <c r="W14" i="2"/>
  <c r="X14" i="2"/>
  <c r="Y14" i="2"/>
  <c r="Z14" i="2"/>
  <c r="AA14" i="2"/>
  <c r="AB14" i="2"/>
  <c r="V15" i="2"/>
  <c r="W15" i="2"/>
  <c r="X15" i="2"/>
  <c r="Y15" i="2"/>
  <c r="Z15" i="2"/>
  <c r="AA15" i="2"/>
  <c r="AB15" i="2"/>
  <c r="V16" i="2"/>
  <c r="W16" i="2"/>
  <c r="X16" i="2"/>
  <c r="Y16" i="2"/>
  <c r="Z16" i="2"/>
  <c r="AA16" i="2"/>
  <c r="AB16" i="2"/>
  <c r="V17" i="2"/>
  <c r="W17" i="2"/>
  <c r="X17" i="2"/>
  <c r="Y17" i="2"/>
  <c r="Z17" i="2"/>
  <c r="AA17" i="2"/>
  <c r="AB17" i="2"/>
  <c r="V18" i="2"/>
  <c r="W18" i="2"/>
  <c r="X18" i="2"/>
  <c r="Y18" i="2"/>
  <c r="Z18" i="2"/>
  <c r="AA18" i="2"/>
  <c r="AB18" i="2"/>
  <c r="V19" i="2"/>
  <c r="W19" i="2"/>
  <c r="X19" i="2"/>
  <c r="Y19" i="2"/>
  <c r="Z19" i="2"/>
  <c r="AA19" i="2"/>
  <c r="AB19" i="2"/>
  <c r="V20" i="2"/>
  <c r="W20" i="2"/>
  <c r="X20" i="2"/>
  <c r="Y20" i="2"/>
  <c r="Z20" i="2"/>
  <c r="AA20" i="2"/>
  <c r="AB20" i="2"/>
  <c r="V21" i="2"/>
  <c r="W21" i="2"/>
  <c r="X21" i="2"/>
  <c r="Y21" i="2"/>
  <c r="Z21" i="2"/>
  <c r="AA21" i="2"/>
  <c r="AB21" i="2"/>
  <c r="V22" i="2"/>
  <c r="W22" i="2"/>
  <c r="X22" i="2"/>
  <c r="Y22" i="2"/>
  <c r="Z22" i="2"/>
  <c r="AA22" i="2"/>
  <c r="AB22" i="2"/>
  <c r="V23" i="2"/>
  <c r="W23" i="2"/>
  <c r="X23" i="2"/>
  <c r="Y23" i="2"/>
  <c r="Z23" i="2"/>
  <c r="AA23" i="2"/>
  <c r="AB23" i="2"/>
  <c r="V24" i="2"/>
  <c r="W24" i="2"/>
  <c r="X24" i="2"/>
  <c r="Y24" i="2"/>
  <c r="Z24" i="2"/>
  <c r="AA24" i="2"/>
  <c r="AB24" i="2"/>
  <c r="V25" i="2"/>
  <c r="W25" i="2"/>
  <c r="X25" i="2"/>
  <c r="Y25" i="2"/>
  <c r="Z25" i="2"/>
  <c r="AA25" i="2"/>
  <c r="AB25" i="2"/>
  <c r="V26" i="2"/>
  <c r="W26" i="2"/>
  <c r="X26" i="2"/>
  <c r="Y26" i="2"/>
  <c r="Z26" i="2"/>
  <c r="AA26" i="2"/>
  <c r="AB26" i="2"/>
  <c r="V27" i="2"/>
  <c r="W27" i="2"/>
  <c r="X27" i="2"/>
  <c r="Y27" i="2"/>
  <c r="Z27" i="2"/>
  <c r="AA27" i="2"/>
  <c r="AB27" i="2"/>
  <c r="V28" i="2"/>
  <c r="W28" i="2"/>
  <c r="X28" i="2"/>
  <c r="Y28" i="2"/>
  <c r="Z28" i="2"/>
  <c r="AA28" i="2"/>
  <c r="AB28" i="2"/>
  <c r="V29" i="2"/>
  <c r="W29" i="2"/>
  <c r="X29" i="2"/>
  <c r="Y29" i="2"/>
  <c r="Z29" i="2"/>
  <c r="AA29" i="2"/>
  <c r="AB29" i="2"/>
  <c r="V30" i="2"/>
  <c r="W30" i="2"/>
  <c r="X30" i="2"/>
  <c r="Y30" i="2"/>
  <c r="Z30" i="2"/>
  <c r="AA30" i="2"/>
  <c r="AB30" i="2"/>
  <c r="V31" i="2"/>
  <c r="W31" i="2"/>
  <c r="X31" i="2"/>
  <c r="Y31" i="2"/>
  <c r="Z31" i="2"/>
  <c r="AA31" i="2"/>
  <c r="AB31" i="2"/>
  <c r="V32" i="2"/>
  <c r="W32" i="2"/>
  <c r="X32" i="2"/>
  <c r="Y32" i="2"/>
  <c r="Z32" i="2"/>
  <c r="AA32" i="2"/>
  <c r="AB32" i="2"/>
  <c r="V33" i="2"/>
  <c r="W33" i="2"/>
  <c r="X33" i="2"/>
  <c r="Y33" i="2"/>
  <c r="Z33" i="2"/>
  <c r="AA33" i="2"/>
  <c r="AB33" i="2"/>
  <c r="V34" i="2"/>
  <c r="W34" i="2"/>
  <c r="X34" i="2"/>
  <c r="Y34" i="2"/>
  <c r="Z34" i="2"/>
  <c r="AA34" i="2"/>
  <c r="AB34" i="2"/>
  <c r="V35" i="2"/>
  <c r="W35" i="2"/>
  <c r="X35" i="2"/>
  <c r="Y35" i="2"/>
  <c r="Z35" i="2"/>
  <c r="AA35" i="2"/>
  <c r="AB35" i="2"/>
  <c r="V36" i="2"/>
  <c r="W36" i="2"/>
  <c r="X36" i="2"/>
  <c r="Y36" i="2"/>
  <c r="Z36" i="2"/>
  <c r="AA36" i="2"/>
  <c r="AB36" i="2"/>
  <c r="V37" i="2"/>
  <c r="W37" i="2"/>
  <c r="X37" i="2"/>
  <c r="Y37" i="2"/>
  <c r="Z37" i="2"/>
  <c r="AA37" i="2"/>
  <c r="AB37" i="2"/>
  <c r="V38" i="2"/>
  <c r="W38" i="2"/>
  <c r="X38" i="2"/>
  <c r="Y38" i="2"/>
  <c r="Z38" i="2"/>
  <c r="AA38" i="2"/>
  <c r="AB38" i="2"/>
  <c r="V39" i="2"/>
  <c r="W39" i="2"/>
  <c r="X39" i="2"/>
  <c r="Y39" i="2"/>
  <c r="Z39" i="2"/>
  <c r="AA39" i="2"/>
  <c r="AB39" i="2"/>
  <c r="V40" i="2"/>
  <c r="W40" i="2"/>
  <c r="X40" i="2"/>
  <c r="Y40" i="2"/>
  <c r="Z40" i="2"/>
  <c r="AA40" i="2"/>
  <c r="AB40" i="2"/>
  <c r="V41" i="2"/>
  <c r="W41" i="2"/>
  <c r="X41" i="2"/>
  <c r="Y41" i="2"/>
  <c r="Z41" i="2"/>
  <c r="AA41" i="2"/>
  <c r="AB41" i="2"/>
  <c r="V42" i="2"/>
  <c r="W42" i="2"/>
  <c r="X42" i="2"/>
  <c r="Y42" i="2"/>
  <c r="Z42" i="2"/>
  <c r="AA42" i="2"/>
  <c r="AB42" i="2"/>
  <c r="V43" i="2"/>
  <c r="W43" i="2"/>
  <c r="X43" i="2"/>
  <c r="Y43" i="2"/>
  <c r="Z43" i="2"/>
  <c r="AA43" i="2"/>
  <c r="AB43" i="2"/>
  <c r="V44" i="2"/>
  <c r="W44" i="2"/>
  <c r="X44" i="2"/>
  <c r="Y44" i="2"/>
  <c r="Z44" i="2"/>
  <c r="AA44" i="2"/>
  <c r="AB44" i="2"/>
  <c r="V45" i="2"/>
  <c r="W45" i="2"/>
  <c r="X45" i="2"/>
  <c r="Y45" i="2"/>
  <c r="Z45" i="2"/>
  <c r="AA45" i="2"/>
  <c r="AB45" i="2"/>
  <c r="W6" i="2"/>
  <c r="X6" i="2"/>
  <c r="Y6" i="2"/>
  <c r="Z6" i="2"/>
  <c r="AA6" i="2"/>
  <c r="AB6" i="2"/>
  <c r="V6" i="2"/>
  <c r="AC7" i="3"/>
  <c r="AD7" i="3"/>
  <c r="AE7" i="3"/>
  <c r="AF7" i="3"/>
  <c r="AG7" i="3"/>
  <c r="AH7" i="3"/>
  <c r="AI7" i="3"/>
  <c r="AC8" i="3"/>
  <c r="AD8" i="3"/>
  <c r="AE8" i="3"/>
  <c r="AF8" i="3"/>
  <c r="AG8" i="3"/>
  <c r="AH8" i="3"/>
  <c r="AI8" i="3"/>
  <c r="AC9" i="3"/>
  <c r="AD9" i="3"/>
  <c r="AE9" i="3"/>
  <c r="AF9" i="3"/>
  <c r="AG9" i="3"/>
  <c r="AH9" i="3"/>
  <c r="AI9" i="3"/>
  <c r="AC10" i="3"/>
  <c r="AD10" i="3"/>
  <c r="AE10" i="3"/>
  <c r="AF10" i="3"/>
  <c r="AG10" i="3"/>
  <c r="AH10" i="3"/>
  <c r="AI10" i="3"/>
  <c r="AC11" i="3"/>
  <c r="AD11" i="3"/>
  <c r="AE11" i="3"/>
  <c r="AF11" i="3"/>
  <c r="AG11" i="3"/>
  <c r="AH11" i="3"/>
  <c r="AI11" i="3"/>
  <c r="AC12" i="3"/>
  <c r="AD12" i="3"/>
  <c r="AE12" i="3"/>
  <c r="AF12" i="3"/>
  <c r="AG12" i="3"/>
  <c r="AH12" i="3"/>
  <c r="AI12" i="3"/>
  <c r="AC13" i="3"/>
  <c r="AD13" i="3"/>
  <c r="AE13" i="3"/>
  <c r="AF13" i="3"/>
  <c r="AG13" i="3"/>
  <c r="AH13" i="3"/>
  <c r="AI13" i="3"/>
  <c r="AC14" i="3"/>
  <c r="AD14" i="3"/>
  <c r="AE14" i="3"/>
  <c r="AF14" i="3"/>
  <c r="AG14" i="3"/>
  <c r="AH14" i="3"/>
  <c r="AI14" i="3"/>
  <c r="AC15" i="3"/>
  <c r="AD15" i="3"/>
  <c r="AE15" i="3"/>
  <c r="AF15" i="3"/>
  <c r="AG15" i="3"/>
  <c r="AH15" i="3"/>
  <c r="AI15" i="3"/>
  <c r="AC16" i="3"/>
  <c r="AD16" i="3"/>
  <c r="AE16" i="3"/>
  <c r="AF16" i="3"/>
  <c r="AG16" i="3"/>
  <c r="AH16" i="3"/>
  <c r="AI16" i="3"/>
  <c r="AC17" i="3"/>
  <c r="AD17" i="3"/>
  <c r="AE17" i="3"/>
  <c r="AF17" i="3"/>
  <c r="AG17" i="3"/>
  <c r="AH17" i="3"/>
  <c r="AI17" i="3"/>
  <c r="AC18" i="3"/>
  <c r="AD18" i="3"/>
  <c r="AE18" i="3"/>
  <c r="AF18" i="3"/>
  <c r="AG18" i="3"/>
  <c r="AH18" i="3"/>
  <c r="AI18" i="3"/>
  <c r="AC19" i="3"/>
  <c r="AD19" i="3"/>
  <c r="AE19" i="3"/>
  <c r="AF19" i="3"/>
  <c r="AG19" i="3"/>
  <c r="AH19" i="3"/>
  <c r="AI19" i="3"/>
  <c r="AC20" i="3"/>
  <c r="AD20" i="3"/>
  <c r="AE20" i="3"/>
  <c r="AF20" i="3"/>
  <c r="AG20" i="3"/>
  <c r="AH20" i="3"/>
  <c r="AI20" i="3"/>
  <c r="AC21" i="3"/>
  <c r="AD21" i="3"/>
  <c r="AE21" i="3"/>
  <c r="AF21" i="3"/>
  <c r="AG21" i="3"/>
  <c r="AH21" i="3"/>
  <c r="AI21" i="3"/>
  <c r="AC22" i="3"/>
  <c r="AD22" i="3"/>
  <c r="AE22" i="3"/>
  <c r="AF22" i="3"/>
  <c r="AG22" i="3"/>
  <c r="AH22" i="3"/>
  <c r="AI22" i="3"/>
  <c r="AC23" i="3"/>
  <c r="AD23" i="3"/>
  <c r="AE23" i="3"/>
  <c r="AF23" i="3"/>
  <c r="AG23" i="3"/>
  <c r="AH23" i="3"/>
  <c r="AI23" i="3"/>
  <c r="AC24" i="3"/>
  <c r="AD24" i="3"/>
  <c r="AE24" i="3"/>
  <c r="AF24" i="3"/>
  <c r="AG24" i="3"/>
  <c r="AH24" i="3"/>
  <c r="AI24" i="3"/>
  <c r="AC25" i="3"/>
  <c r="AD25" i="3"/>
  <c r="AE25" i="3"/>
  <c r="AF25" i="3"/>
  <c r="AG25" i="3"/>
  <c r="AH25" i="3"/>
  <c r="AI25" i="3"/>
  <c r="AC26" i="3"/>
  <c r="AD26" i="3"/>
  <c r="AE26" i="3"/>
  <c r="AF26" i="3"/>
  <c r="AG26" i="3"/>
  <c r="AH26" i="3"/>
  <c r="AI26" i="3"/>
  <c r="AC27" i="3"/>
  <c r="AD27" i="3"/>
  <c r="AE27" i="3"/>
  <c r="AF27" i="3"/>
  <c r="AG27" i="3"/>
  <c r="AH27" i="3"/>
  <c r="AI27" i="3"/>
  <c r="AC28" i="3"/>
  <c r="AD28" i="3"/>
  <c r="AE28" i="3"/>
  <c r="AF28" i="3"/>
  <c r="AG28" i="3"/>
  <c r="AH28" i="3"/>
  <c r="AI28" i="3"/>
  <c r="AC29" i="3"/>
  <c r="AD29" i="3"/>
  <c r="AE29" i="3"/>
  <c r="AF29" i="3"/>
  <c r="AG29" i="3"/>
  <c r="AH29" i="3"/>
  <c r="AI29" i="3"/>
  <c r="AC30" i="3"/>
  <c r="AD30" i="3"/>
  <c r="AE30" i="3"/>
  <c r="AF30" i="3"/>
  <c r="AG30" i="3"/>
  <c r="AH30" i="3"/>
  <c r="AI30" i="3"/>
  <c r="AC31" i="3"/>
  <c r="AD31" i="3"/>
  <c r="AE31" i="3"/>
  <c r="AF31" i="3"/>
  <c r="AG31" i="3"/>
  <c r="AH31" i="3"/>
  <c r="AI31" i="3"/>
  <c r="AC32" i="3"/>
  <c r="AD32" i="3"/>
  <c r="AE32" i="3"/>
  <c r="AF32" i="3"/>
  <c r="AG32" i="3"/>
  <c r="AH32" i="3"/>
  <c r="AI32" i="3"/>
  <c r="AC33" i="3"/>
  <c r="AD33" i="3"/>
  <c r="AE33" i="3"/>
  <c r="AF33" i="3"/>
  <c r="AG33" i="3"/>
  <c r="AH33" i="3"/>
  <c r="AI33" i="3"/>
  <c r="AC34" i="3"/>
  <c r="AD34" i="3"/>
  <c r="AE34" i="3"/>
  <c r="AF34" i="3"/>
  <c r="AG34" i="3"/>
  <c r="AH34" i="3"/>
  <c r="AI34" i="3"/>
  <c r="AC35" i="3"/>
  <c r="AD35" i="3"/>
  <c r="AE35" i="3"/>
  <c r="AF35" i="3"/>
  <c r="AG35" i="3"/>
  <c r="AH35" i="3"/>
  <c r="AI35" i="3"/>
  <c r="AC36" i="3"/>
  <c r="AD36" i="3"/>
  <c r="AE36" i="3"/>
  <c r="AF36" i="3"/>
  <c r="AG36" i="3"/>
  <c r="AH36" i="3"/>
  <c r="AI36" i="3"/>
  <c r="AC37" i="3"/>
  <c r="AD37" i="3"/>
  <c r="AE37" i="3"/>
  <c r="AF37" i="3"/>
  <c r="AG37" i="3"/>
  <c r="AH37" i="3"/>
  <c r="AI37" i="3"/>
  <c r="AC38" i="3"/>
  <c r="AD38" i="3"/>
  <c r="AE38" i="3"/>
  <c r="AF38" i="3"/>
  <c r="AG38" i="3"/>
  <c r="AH38" i="3"/>
  <c r="AI38" i="3"/>
  <c r="AC39" i="3"/>
  <c r="AD39" i="3"/>
  <c r="AE39" i="3"/>
  <c r="AF39" i="3"/>
  <c r="AG39" i="3"/>
  <c r="AH39" i="3"/>
  <c r="AI39" i="3"/>
  <c r="AC40" i="3"/>
  <c r="AD40" i="3"/>
  <c r="AE40" i="3"/>
  <c r="AF40" i="3"/>
  <c r="AG40" i="3"/>
  <c r="AH40" i="3"/>
  <c r="AI40" i="3"/>
  <c r="AC41" i="3"/>
  <c r="AD41" i="3"/>
  <c r="AE41" i="3"/>
  <c r="AF41" i="3"/>
  <c r="AG41" i="3"/>
  <c r="AH41" i="3"/>
  <c r="AI41" i="3"/>
  <c r="AD6" i="3"/>
  <c r="AE6" i="3"/>
  <c r="AF6" i="3"/>
  <c r="AG6" i="3"/>
  <c r="AH6" i="3"/>
  <c r="AI6" i="3"/>
  <c r="AC6" i="3"/>
  <c r="V7" i="3"/>
  <c r="W7" i="3"/>
  <c r="X7" i="3"/>
  <c r="Y7" i="3"/>
  <c r="Z7" i="3"/>
  <c r="AA7" i="3"/>
  <c r="AB7" i="3"/>
  <c r="V8" i="3"/>
  <c r="W8" i="3"/>
  <c r="X8" i="3"/>
  <c r="Y8" i="3"/>
  <c r="Z8" i="3"/>
  <c r="AA8" i="3"/>
  <c r="AB8" i="3"/>
  <c r="V9" i="3"/>
  <c r="W9" i="3"/>
  <c r="X9" i="3"/>
  <c r="Y9" i="3"/>
  <c r="Z9" i="3"/>
  <c r="AA9" i="3"/>
  <c r="AB9" i="3"/>
  <c r="V10" i="3"/>
  <c r="W10" i="3"/>
  <c r="X10" i="3"/>
  <c r="Y10" i="3"/>
  <c r="Z10" i="3"/>
  <c r="AA10" i="3"/>
  <c r="AB10" i="3"/>
  <c r="V11" i="3"/>
  <c r="W11" i="3"/>
  <c r="X11" i="3"/>
  <c r="Y11" i="3"/>
  <c r="Z11" i="3"/>
  <c r="AA11" i="3"/>
  <c r="AB11" i="3"/>
  <c r="V12" i="3"/>
  <c r="W12" i="3"/>
  <c r="X12" i="3"/>
  <c r="Y12" i="3"/>
  <c r="Z12" i="3"/>
  <c r="AA12" i="3"/>
  <c r="AB12" i="3"/>
  <c r="V13" i="3"/>
  <c r="W13" i="3"/>
  <c r="X13" i="3"/>
  <c r="Y13" i="3"/>
  <c r="Z13" i="3"/>
  <c r="AA13" i="3"/>
  <c r="AB13" i="3"/>
  <c r="V14" i="3"/>
  <c r="W14" i="3"/>
  <c r="X14" i="3"/>
  <c r="Y14" i="3"/>
  <c r="Z14" i="3"/>
  <c r="AA14" i="3"/>
  <c r="AB14" i="3"/>
  <c r="V15" i="3"/>
  <c r="W15" i="3"/>
  <c r="X15" i="3"/>
  <c r="Y15" i="3"/>
  <c r="Z15" i="3"/>
  <c r="AA15" i="3"/>
  <c r="AB15" i="3"/>
  <c r="V16" i="3"/>
  <c r="W16" i="3"/>
  <c r="X16" i="3"/>
  <c r="Y16" i="3"/>
  <c r="Z16" i="3"/>
  <c r="AA16" i="3"/>
  <c r="AB16" i="3"/>
  <c r="V17" i="3"/>
  <c r="W17" i="3"/>
  <c r="X17" i="3"/>
  <c r="Y17" i="3"/>
  <c r="Z17" i="3"/>
  <c r="AA17" i="3"/>
  <c r="AB17" i="3"/>
  <c r="V18" i="3"/>
  <c r="W18" i="3"/>
  <c r="X18" i="3"/>
  <c r="Y18" i="3"/>
  <c r="Z18" i="3"/>
  <c r="AA18" i="3"/>
  <c r="AB18" i="3"/>
  <c r="V19" i="3"/>
  <c r="W19" i="3"/>
  <c r="X19" i="3"/>
  <c r="Y19" i="3"/>
  <c r="Z19" i="3"/>
  <c r="AA19" i="3"/>
  <c r="AB19" i="3"/>
  <c r="V20" i="3"/>
  <c r="W20" i="3"/>
  <c r="X20" i="3"/>
  <c r="Y20" i="3"/>
  <c r="Z20" i="3"/>
  <c r="AA20" i="3"/>
  <c r="AB20" i="3"/>
  <c r="V21" i="3"/>
  <c r="W21" i="3"/>
  <c r="X21" i="3"/>
  <c r="Y21" i="3"/>
  <c r="Z21" i="3"/>
  <c r="AA21" i="3"/>
  <c r="AB21" i="3"/>
  <c r="V22" i="3"/>
  <c r="W22" i="3"/>
  <c r="X22" i="3"/>
  <c r="Y22" i="3"/>
  <c r="Z22" i="3"/>
  <c r="AA22" i="3"/>
  <c r="AB22" i="3"/>
  <c r="V23" i="3"/>
  <c r="W23" i="3"/>
  <c r="X23" i="3"/>
  <c r="Y23" i="3"/>
  <c r="Z23" i="3"/>
  <c r="AA23" i="3"/>
  <c r="AB23" i="3"/>
  <c r="V24" i="3"/>
  <c r="W24" i="3"/>
  <c r="X24" i="3"/>
  <c r="Y24" i="3"/>
  <c r="Z24" i="3"/>
  <c r="AA24" i="3"/>
  <c r="AB24" i="3"/>
  <c r="V25" i="3"/>
  <c r="W25" i="3"/>
  <c r="X25" i="3"/>
  <c r="Y25" i="3"/>
  <c r="Z25" i="3"/>
  <c r="AA25" i="3"/>
  <c r="AB25" i="3"/>
  <c r="V26" i="3"/>
  <c r="W26" i="3"/>
  <c r="X26" i="3"/>
  <c r="Y26" i="3"/>
  <c r="Z26" i="3"/>
  <c r="AA26" i="3"/>
  <c r="AB26" i="3"/>
  <c r="V27" i="3"/>
  <c r="W27" i="3"/>
  <c r="X27" i="3"/>
  <c r="Y27" i="3"/>
  <c r="Z27" i="3"/>
  <c r="AA27" i="3"/>
  <c r="AB27" i="3"/>
  <c r="V28" i="3"/>
  <c r="W28" i="3"/>
  <c r="X28" i="3"/>
  <c r="Y28" i="3"/>
  <c r="Z28" i="3"/>
  <c r="AA28" i="3"/>
  <c r="AB28" i="3"/>
  <c r="V29" i="3"/>
  <c r="W29" i="3"/>
  <c r="X29" i="3"/>
  <c r="Y29" i="3"/>
  <c r="Z29" i="3"/>
  <c r="AA29" i="3"/>
  <c r="AB29" i="3"/>
  <c r="V30" i="3"/>
  <c r="W30" i="3"/>
  <c r="X30" i="3"/>
  <c r="Y30" i="3"/>
  <c r="Z30" i="3"/>
  <c r="AA30" i="3"/>
  <c r="AB30" i="3"/>
  <c r="V31" i="3"/>
  <c r="W31" i="3"/>
  <c r="X31" i="3"/>
  <c r="Y31" i="3"/>
  <c r="Z31" i="3"/>
  <c r="AA31" i="3"/>
  <c r="AB31" i="3"/>
  <c r="V32" i="3"/>
  <c r="W32" i="3"/>
  <c r="X32" i="3"/>
  <c r="Y32" i="3"/>
  <c r="Z32" i="3"/>
  <c r="AA32" i="3"/>
  <c r="AB32" i="3"/>
  <c r="V33" i="3"/>
  <c r="W33" i="3"/>
  <c r="X33" i="3"/>
  <c r="Y33" i="3"/>
  <c r="Z33" i="3"/>
  <c r="AA33" i="3"/>
  <c r="AB33" i="3"/>
  <c r="V34" i="3"/>
  <c r="W34" i="3"/>
  <c r="X34" i="3"/>
  <c r="Y34" i="3"/>
  <c r="Z34" i="3"/>
  <c r="AA34" i="3"/>
  <c r="AB34" i="3"/>
  <c r="V35" i="3"/>
  <c r="W35" i="3"/>
  <c r="X35" i="3"/>
  <c r="Y35" i="3"/>
  <c r="Z35" i="3"/>
  <c r="AA35" i="3"/>
  <c r="AB35" i="3"/>
  <c r="V36" i="3"/>
  <c r="W36" i="3"/>
  <c r="X36" i="3"/>
  <c r="Y36" i="3"/>
  <c r="Z36" i="3"/>
  <c r="AA36" i="3"/>
  <c r="AB36" i="3"/>
  <c r="V37" i="3"/>
  <c r="W37" i="3"/>
  <c r="X37" i="3"/>
  <c r="Y37" i="3"/>
  <c r="Z37" i="3"/>
  <c r="AA37" i="3"/>
  <c r="AB37" i="3"/>
  <c r="V38" i="3"/>
  <c r="W38" i="3"/>
  <c r="X38" i="3"/>
  <c r="Y38" i="3"/>
  <c r="Z38" i="3"/>
  <c r="AA38" i="3"/>
  <c r="AB38" i="3"/>
  <c r="V39" i="3"/>
  <c r="W39" i="3"/>
  <c r="X39" i="3"/>
  <c r="Y39" i="3"/>
  <c r="Z39" i="3"/>
  <c r="AA39" i="3"/>
  <c r="AB39" i="3"/>
  <c r="V40" i="3"/>
  <c r="W40" i="3"/>
  <c r="X40" i="3"/>
  <c r="Y40" i="3"/>
  <c r="Z40" i="3"/>
  <c r="AA40" i="3"/>
  <c r="AB40" i="3"/>
  <c r="V41" i="3"/>
  <c r="W41" i="3"/>
  <c r="X41" i="3"/>
  <c r="Y41" i="3"/>
  <c r="Z41" i="3"/>
  <c r="AA41" i="3"/>
  <c r="AB41" i="3"/>
  <c r="W6" i="3"/>
  <c r="X6" i="3"/>
  <c r="Y6" i="3"/>
  <c r="Z6" i="3"/>
  <c r="AA6" i="3"/>
  <c r="AB6" i="3"/>
  <c r="V6" i="3"/>
  <c r="AC7" i="4"/>
  <c r="AD7" i="4"/>
  <c r="AE7" i="4"/>
  <c r="AF7" i="4"/>
  <c r="AG7" i="4"/>
  <c r="AH7" i="4"/>
  <c r="AI7" i="4"/>
  <c r="AC8" i="4"/>
  <c r="AD8" i="4"/>
  <c r="AE8" i="4"/>
  <c r="AF8" i="4"/>
  <c r="AG8" i="4"/>
  <c r="AH8" i="4"/>
  <c r="AI8" i="4"/>
  <c r="AC9" i="4"/>
  <c r="AD9" i="4"/>
  <c r="AE9" i="4"/>
  <c r="AF9" i="4"/>
  <c r="AG9" i="4"/>
  <c r="AH9" i="4"/>
  <c r="AI9" i="4"/>
  <c r="AC10" i="4"/>
  <c r="AD10" i="4"/>
  <c r="AE10" i="4"/>
  <c r="AF10" i="4"/>
  <c r="AG10" i="4"/>
  <c r="AH10" i="4"/>
  <c r="AI10" i="4"/>
  <c r="AC11" i="4"/>
  <c r="AD11" i="4"/>
  <c r="AE11" i="4"/>
  <c r="AF11" i="4"/>
  <c r="AG11" i="4"/>
  <c r="AH11" i="4"/>
  <c r="AI11" i="4"/>
  <c r="AC12" i="4"/>
  <c r="AD12" i="4"/>
  <c r="AE12" i="4"/>
  <c r="AF12" i="4"/>
  <c r="AG12" i="4"/>
  <c r="AH12" i="4"/>
  <c r="AI12" i="4"/>
  <c r="AC13" i="4"/>
  <c r="AD13" i="4"/>
  <c r="AE13" i="4"/>
  <c r="AF13" i="4"/>
  <c r="AG13" i="4"/>
  <c r="AH13" i="4"/>
  <c r="AI13" i="4"/>
  <c r="AC14" i="4"/>
  <c r="AD14" i="4"/>
  <c r="AE14" i="4"/>
  <c r="AF14" i="4"/>
  <c r="AG14" i="4"/>
  <c r="AH14" i="4"/>
  <c r="AI14" i="4"/>
  <c r="AC15" i="4"/>
  <c r="AD15" i="4"/>
  <c r="AE15" i="4"/>
  <c r="AF15" i="4"/>
  <c r="AG15" i="4"/>
  <c r="AH15" i="4"/>
  <c r="AI15" i="4"/>
  <c r="AC16" i="4"/>
  <c r="AD16" i="4"/>
  <c r="AE16" i="4"/>
  <c r="AF16" i="4"/>
  <c r="AG16" i="4"/>
  <c r="AH16" i="4"/>
  <c r="AI16" i="4"/>
  <c r="AC17" i="4"/>
  <c r="AD17" i="4"/>
  <c r="AE17" i="4"/>
  <c r="AF17" i="4"/>
  <c r="AG17" i="4"/>
  <c r="AH17" i="4"/>
  <c r="AI17" i="4"/>
  <c r="AC18" i="4"/>
  <c r="AD18" i="4"/>
  <c r="AE18" i="4"/>
  <c r="AF18" i="4"/>
  <c r="AG18" i="4"/>
  <c r="AH18" i="4"/>
  <c r="AI18" i="4"/>
  <c r="AC19" i="4"/>
  <c r="AD19" i="4"/>
  <c r="AE19" i="4"/>
  <c r="AF19" i="4"/>
  <c r="AG19" i="4"/>
  <c r="AH19" i="4"/>
  <c r="AI19" i="4"/>
  <c r="AC20" i="4"/>
  <c r="AD20" i="4"/>
  <c r="AE20" i="4"/>
  <c r="AF20" i="4"/>
  <c r="AG20" i="4"/>
  <c r="AH20" i="4"/>
  <c r="AI20" i="4"/>
  <c r="AC21" i="4"/>
  <c r="AD21" i="4"/>
  <c r="AE21" i="4"/>
  <c r="AF21" i="4"/>
  <c r="AG21" i="4"/>
  <c r="AH21" i="4"/>
  <c r="AI21" i="4"/>
  <c r="AC22" i="4"/>
  <c r="AD22" i="4"/>
  <c r="AE22" i="4"/>
  <c r="AF22" i="4"/>
  <c r="AG22" i="4"/>
  <c r="AH22" i="4"/>
  <c r="AI22" i="4"/>
  <c r="AC23" i="4"/>
  <c r="AD23" i="4"/>
  <c r="AE23" i="4"/>
  <c r="AF23" i="4"/>
  <c r="AG23" i="4"/>
  <c r="AH23" i="4"/>
  <c r="AI23" i="4"/>
  <c r="AC24" i="4"/>
  <c r="AD24" i="4"/>
  <c r="AE24" i="4"/>
  <c r="AF24" i="4"/>
  <c r="AG24" i="4"/>
  <c r="AH24" i="4"/>
  <c r="AI24" i="4"/>
  <c r="AC25" i="4"/>
  <c r="AD25" i="4"/>
  <c r="AE25" i="4"/>
  <c r="AF25" i="4"/>
  <c r="AG25" i="4"/>
  <c r="AH25" i="4"/>
  <c r="AI25" i="4"/>
  <c r="AC26" i="4"/>
  <c r="AD26" i="4"/>
  <c r="AE26" i="4"/>
  <c r="AF26" i="4"/>
  <c r="AG26" i="4"/>
  <c r="AH26" i="4"/>
  <c r="AI26" i="4"/>
  <c r="AC27" i="4"/>
  <c r="AD27" i="4"/>
  <c r="AE27" i="4"/>
  <c r="AF27" i="4"/>
  <c r="AG27" i="4"/>
  <c r="AH27" i="4"/>
  <c r="AI27" i="4"/>
  <c r="AC28" i="4"/>
  <c r="AD28" i="4"/>
  <c r="AE28" i="4"/>
  <c r="AF28" i="4"/>
  <c r="AG28" i="4"/>
  <c r="AH28" i="4"/>
  <c r="AI28" i="4"/>
  <c r="AC29" i="4"/>
  <c r="AD29" i="4"/>
  <c r="AE29" i="4"/>
  <c r="AF29" i="4"/>
  <c r="AG29" i="4"/>
  <c r="AH29" i="4"/>
  <c r="AI29" i="4"/>
  <c r="AC30" i="4"/>
  <c r="AD30" i="4"/>
  <c r="AE30" i="4"/>
  <c r="AF30" i="4"/>
  <c r="AG30" i="4"/>
  <c r="AH30" i="4"/>
  <c r="AI30" i="4"/>
  <c r="AC31" i="4"/>
  <c r="AD31" i="4"/>
  <c r="AE31" i="4"/>
  <c r="AF31" i="4"/>
  <c r="AG31" i="4"/>
  <c r="AH31" i="4"/>
  <c r="AI31" i="4"/>
  <c r="AC32" i="4"/>
  <c r="AD32" i="4"/>
  <c r="AE32" i="4"/>
  <c r="AF32" i="4"/>
  <c r="AG32" i="4"/>
  <c r="AH32" i="4"/>
  <c r="AI32" i="4"/>
  <c r="AC33" i="4"/>
  <c r="AD33" i="4"/>
  <c r="AE33" i="4"/>
  <c r="AF33" i="4"/>
  <c r="AG33" i="4"/>
  <c r="AH33" i="4"/>
  <c r="AI33" i="4"/>
  <c r="AC34" i="4"/>
  <c r="AD34" i="4"/>
  <c r="AE34" i="4"/>
  <c r="AF34" i="4"/>
  <c r="AG34" i="4"/>
  <c r="AH34" i="4"/>
  <c r="AI34" i="4"/>
  <c r="AC35" i="4"/>
  <c r="AD35" i="4"/>
  <c r="AE35" i="4"/>
  <c r="AF35" i="4"/>
  <c r="AG35" i="4"/>
  <c r="AH35" i="4"/>
  <c r="AI35" i="4"/>
  <c r="AC36" i="4"/>
  <c r="AD36" i="4"/>
  <c r="AE36" i="4"/>
  <c r="AF36" i="4"/>
  <c r="AG36" i="4"/>
  <c r="AH36" i="4"/>
  <c r="AI36" i="4"/>
  <c r="AC37" i="4"/>
  <c r="AD37" i="4"/>
  <c r="AE37" i="4"/>
  <c r="AF37" i="4"/>
  <c r="AG37" i="4"/>
  <c r="AH37" i="4"/>
  <c r="AI37" i="4"/>
  <c r="AC38" i="4"/>
  <c r="AD38" i="4"/>
  <c r="AE38" i="4"/>
  <c r="AF38" i="4"/>
  <c r="AG38" i="4"/>
  <c r="AH38" i="4"/>
  <c r="AI38" i="4"/>
  <c r="AC39" i="4"/>
  <c r="AD39" i="4"/>
  <c r="AE39" i="4"/>
  <c r="AF39" i="4"/>
  <c r="AG39" i="4"/>
  <c r="AH39" i="4"/>
  <c r="AI39" i="4"/>
  <c r="AC40" i="4"/>
  <c r="AD40" i="4"/>
  <c r="AE40" i="4"/>
  <c r="AF40" i="4"/>
  <c r="AG40" i="4"/>
  <c r="AH40" i="4"/>
  <c r="AI40" i="4"/>
  <c r="AC41" i="4"/>
  <c r="AD41" i="4"/>
  <c r="AE41" i="4"/>
  <c r="AF41" i="4"/>
  <c r="AG41" i="4"/>
  <c r="AH41" i="4"/>
  <c r="AI41" i="4"/>
  <c r="AC42" i="4"/>
  <c r="AD42" i="4"/>
  <c r="AE42" i="4"/>
  <c r="AF42" i="4"/>
  <c r="AG42" i="4"/>
  <c r="AH42" i="4"/>
  <c r="AI42" i="4"/>
  <c r="AC43" i="4"/>
  <c r="AD43" i="4"/>
  <c r="AE43" i="4"/>
  <c r="AF43" i="4"/>
  <c r="AG43" i="4"/>
  <c r="AH43" i="4"/>
  <c r="AI43" i="4"/>
  <c r="AC44" i="4"/>
  <c r="AD44" i="4"/>
  <c r="AE44" i="4"/>
  <c r="AF44" i="4"/>
  <c r="AG44" i="4"/>
  <c r="AH44" i="4"/>
  <c r="AI44" i="4"/>
  <c r="AC45" i="4"/>
  <c r="AD45" i="4"/>
  <c r="AE45" i="4"/>
  <c r="AF45" i="4"/>
  <c r="AG45" i="4"/>
  <c r="AH45" i="4"/>
  <c r="AI45" i="4"/>
  <c r="AC46" i="4"/>
  <c r="AD46" i="4"/>
  <c r="AE46" i="4"/>
  <c r="AF46" i="4"/>
  <c r="AG46" i="4"/>
  <c r="AH46" i="4"/>
  <c r="AI46" i="4"/>
  <c r="AC47" i="4"/>
  <c r="AD47" i="4"/>
  <c r="AE47" i="4"/>
  <c r="AF47" i="4"/>
  <c r="AG47" i="4"/>
  <c r="AH47" i="4"/>
  <c r="AI47" i="4"/>
  <c r="AC48" i="4"/>
  <c r="AD48" i="4"/>
  <c r="AE48" i="4"/>
  <c r="AF48" i="4"/>
  <c r="AG48" i="4"/>
  <c r="AH48" i="4"/>
  <c r="AI48" i="4"/>
  <c r="AC49" i="4"/>
  <c r="AD49" i="4"/>
  <c r="AE49" i="4"/>
  <c r="AF49" i="4"/>
  <c r="AG49" i="4"/>
  <c r="AH49" i="4"/>
  <c r="AI49" i="4"/>
  <c r="AD6" i="4"/>
  <c r="AE6" i="4"/>
  <c r="AF6" i="4"/>
  <c r="AG6" i="4"/>
  <c r="AH6" i="4"/>
  <c r="AI6" i="4"/>
  <c r="AC6" i="4"/>
  <c r="V7" i="4"/>
  <c r="W7" i="4"/>
  <c r="X7" i="4"/>
  <c r="Y7" i="4"/>
  <c r="Z7" i="4"/>
  <c r="AA7" i="4"/>
  <c r="AB7" i="4"/>
  <c r="V8" i="4"/>
  <c r="W8" i="4"/>
  <c r="X8" i="4"/>
  <c r="Y8" i="4"/>
  <c r="Z8" i="4"/>
  <c r="AA8" i="4"/>
  <c r="AB8" i="4"/>
  <c r="V9" i="4"/>
  <c r="W9" i="4"/>
  <c r="X9" i="4"/>
  <c r="Y9" i="4"/>
  <c r="Z9" i="4"/>
  <c r="AA9" i="4"/>
  <c r="AB9" i="4"/>
  <c r="V10" i="4"/>
  <c r="W10" i="4"/>
  <c r="X10" i="4"/>
  <c r="Y10" i="4"/>
  <c r="Z10" i="4"/>
  <c r="AA10" i="4"/>
  <c r="AB10" i="4"/>
  <c r="V11" i="4"/>
  <c r="W11" i="4"/>
  <c r="X11" i="4"/>
  <c r="Y11" i="4"/>
  <c r="Z11" i="4"/>
  <c r="AA11" i="4"/>
  <c r="AB11" i="4"/>
  <c r="V12" i="4"/>
  <c r="W12" i="4"/>
  <c r="X12" i="4"/>
  <c r="Y12" i="4"/>
  <c r="Z12" i="4"/>
  <c r="AA12" i="4"/>
  <c r="AB12" i="4"/>
  <c r="V13" i="4"/>
  <c r="W13" i="4"/>
  <c r="X13" i="4"/>
  <c r="Y13" i="4"/>
  <c r="Z13" i="4"/>
  <c r="AA13" i="4"/>
  <c r="AB13" i="4"/>
  <c r="V14" i="4"/>
  <c r="W14" i="4"/>
  <c r="X14" i="4"/>
  <c r="Y14" i="4"/>
  <c r="Z14" i="4"/>
  <c r="AA14" i="4"/>
  <c r="AB14" i="4"/>
  <c r="V15" i="4"/>
  <c r="W15" i="4"/>
  <c r="X15" i="4"/>
  <c r="Y15" i="4"/>
  <c r="Z15" i="4"/>
  <c r="AA15" i="4"/>
  <c r="AB15" i="4"/>
  <c r="V16" i="4"/>
  <c r="W16" i="4"/>
  <c r="X16" i="4"/>
  <c r="Y16" i="4"/>
  <c r="Z16" i="4"/>
  <c r="AA16" i="4"/>
  <c r="AB16" i="4"/>
  <c r="V17" i="4"/>
  <c r="W17" i="4"/>
  <c r="X17" i="4"/>
  <c r="Y17" i="4"/>
  <c r="Z17" i="4"/>
  <c r="AA17" i="4"/>
  <c r="AB17" i="4"/>
  <c r="V18" i="4"/>
  <c r="W18" i="4"/>
  <c r="X18" i="4"/>
  <c r="Y18" i="4"/>
  <c r="Z18" i="4"/>
  <c r="AA18" i="4"/>
  <c r="AB18" i="4"/>
  <c r="V19" i="4"/>
  <c r="W19" i="4"/>
  <c r="X19" i="4"/>
  <c r="Y19" i="4"/>
  <c r="Z19" i="4"/>
  <c r="AA19" i="4"/>
  <c r="AB19" i="4"/>
  <c r="V20" i="4"/>
  <c r="W20" i="4"/>
  <c r="X20" i="4"/>
  <c r="Y20" i="4"/>
  <c r="Z20" i="4"/>
  <c r="AA20" i="4"/>
  <c r="AB20" i="4"/>
  <c r="V21" i="4"/>
  <c r="W21" i="4"/>
  <c r="X21" i="4"/>
  <c r="Y21" i="4"/>
  <c r="Z21" i="4"/>
  <c r="AA21" i="4"/>
  <c r="AB21" i="4"/>
  <c r="V22" i="4"/>
  <c r="W22" i="4"/>
  <c r="X22" i="4"/>
  <c r="Y22" i="4"/>
  <c r="Z22" i="4"/>
  <c r="AA22" i="4"/>
  <c r="AB22" i="4"/>
  <c r="V23" i="4"/>
  <c r="W23" i="4"/>
  <c r="X23" i="4"/>
  <c r="Y23" i="4"/>
  <c r="Z23" i="4"/>
  <c r="AA23" i="4"/>
  <c r="AB23" i="4"/>
  <c r="V24" i="4"/>
  <c r="W24" i="4"/>
  <c r="X24" i="4"/>
  <c r="Y24" i="4"/>
  <c r="Z24" i="4"/>
  <c r="AA24" i="4"/>
  <c r="AB24" i="4"/>
  <c r="V25" i="4"/>
  <c r="W25" i="4"/>
  <c r="X25" i="4"/>
  <c r="Y25" i="4"/>
  <c r="Z25" i="4"/>
  <c r="AA25" i="4"/>
  <c r="AB25" i="4"/>
  <c r="V26" i="4"/>
  <c r="W26" i="4"/>
  <c r="X26" i="4"/>
  <c r="Y26" i="4"/>
  <c r="Z26" i="4"/>
  <c r="AA26" i="4"/>
  <c r="AB26" i="4"/>
  <c r="V27" i="4"/>
  <c r="W27" i="4"/>
  <c r="X27" i="4"/>
  <c r="Y27" i="4"/>
  <c r="Z27" i="4"/>
  <c r="AA27" i="4"/>
  <c r="AB27" i="4"/>
  <c r="V28" i="4"/>
  <c r="W28" i="4"/>
  <c r="X28" i="4"/>
  <c r="Y28" i="4"/>
  <c r="Z28" i="4"/>
  <c r="AA28" i="4"/>
  <c r="AB28" i="4"/>
  <c r="V29" i="4"/>
  <c r="W29" i="4"/>
  <c r="X29" i="4"/>
  <c r="Y29" i="4"/>
  <c r="Z29" i="4"/>
  <c r="AA29" i="4"/>
  <c r="AB29" i="4"/>
  <c r="V30" i="4"/>
  <c r="W30" i="4"/>
  <c r="X30" i="4"/>
  <c r="Y30" i="4"/>
  <c r="Z30" i="4"/>
  <c r="AA30" i="4"/>
  <c r="AB30" i="4"/>
  <c r="V31" i="4"/>
  <c r="W31" i="4"/>
  <c r="X31" i="4"/>
  <c r="Y31" i="4"/>
  <c r="Z31" i="4"/>
  <c r="AA31" i="4"/>
  <c r="AB31" i="4"/>
  <c r="V32" i="4"/>
  <c r="W32" i="4"/>
  <c r="X32" i="4"/>
  <c r="Y32" i="4"/>
  <c r="Z32" i="4"/>
  <c r="AA32" i="4"/>
  <c r="AB32" i="4"/>
  <c r="V33" i="4"/>
  <c r="W33" i="4"/>
  <c r="X33" i="4"/>
  <c r="Y33" i="4"/>
  <c r="Z33" i="4"/>
  <c r="AA33" i="4"/>
  <c r="AB33" i="4"/>
  <c r="V34" i="4"/>
  <c r="W34" i="4"/>
  <c r="X34" i="4"/>
  <c r="Y34" i="4"/>
  <c r="Z34" i="4"/>
  <c r="AA34" i="4"/>
  <c r="AB34" i="4"/>
  <c r="V35" i="4"/>
  <c r="W35" i="4"/>
  <c r="X35" i="4"/>
  <c r="Y35" i="4"/>
  <c r="Z35" i="4"/>
  <c r="AA35" i="4"/>
  <c r="AB35" i="4"/>
  <c r="V36" i="4"/>
  <c r="W36" i="4"/>
  <c r="X36" i="4"/>
  <c r="Y36" i="4"/>
  <c r="Z36" i="4"/>
  <c r="AA36" i="4"/>
  <c r="AB36" i="4"/>
  <c r="V37" i="4"/>
  <c r="W37" i="4"/>
  <c r="X37" i="4"/>
  <c r="Y37" i="4"/>
  <c r="Z37" i="4"/>
  <c r="AA37" i="4"/>
  <c r="AB37" i="4"/>
  <c r="V38" i="4"/>
  <c r="W38" i="4"/>
  <c r="X38" i="4"/>
  <c r="Y38" i="4"/>
  <c r="Z38" i="4"/>
  <c r="AA38" i="4"/>
  <c r="AB38" i="4"/>
  <c r="V39" i="4"/>
  <c r="W39" i="4"/>
  <c r="X39" i="4"/>
  <c r="Y39" i="4"/>
  <c r="Z39" i="4"/>
  <c r="AA39" i="4"/>
  <c r="AB39" i="4"/>
  <c r="V40" i="4"/>
  <c r="W40" i="4"/>
  <c r="X40" i="4"/>
  <c r="Y40" i="4"/>
  <c r="Z40" i="4"/>
  <c r="AA40" i="4"/>
  <c r="AB40" i="4"/>
  <c r="V41" i="4"/>
  <c r="W41" i="4"/>
  <c r="X41" i="4"/>
  <c r="Y41" i="4"/>
  <c r="Z41" i="4"/>
  <c r="AA41" i="4"/>
  <c r="AB41" i="4"/>
  <c r="V42" i="4"/>
  <c r="W42" i="4"/>
  <c r="X42" i="4"/>
  <c r="Y42" i="4"/>
  <c r="Z42" i="4"/>
  <c r="AA42" i="4"/>
  <c r="AB42" i="4"/>
  <c r="V43" i="4"/>
  <c r="W43" i="4"/>
  <c r="X43" i="4"/>
  <c r="Y43" i="4"/>
  <c r="Z43" i="4"/>
  <c r="AA43" i="4"/>
  <c r="AB43" i="4"/>
  <c r="V44" i="4"/>
  <c r="W44" i="4"/>
  <c r="X44" i="4"/>
  <c r="Y44" i="4"/>
  <c r="Z44" i="4"/>
  <c r="AA44" i="4"/>
  <c r="AB44" i="4"/>
  <c r="V45" i="4"/>
  <c r="W45" i="4"/>
  <c r="X45" i="4"/>
  <c r="Y45" i="4"/>
  <c r="Z45" i="4"/>
  <c r="AA45" i="4"/>
  <c r="AB45" i="4"/>
  <c r="V46" i="4"/>
  <c r="W46" i="4"/>
  <c r="X46" i="4"/>
  <c r="Y46" i="4"/>
  <c r="Z46" i="4"/>
  <c r="AA46" i="4"/>
  <c r="AB46" i="4"/>
  <c r="V47" i="4"/>
  <c r="W47" i="4"/>
  <c r="X47" i="4"/>
  <c r="Y47" i="4"/>
  <c r="Z47" i="4"/>
  <c r="AA47" i="4"/>
  <c r="AB47" i="4"/>
  <c r="V48" i="4"/>
  <c r="W48" i="4"/>
  <c r="X48" i="4"/>
  <c r="Y48" i="4"/>
  <c r="Z48" i="4"/>
  <c r="AA48" i="4"/>
  <c r="AB48" i="4"/>
  <c r="V49" i="4"/>
  <c r="W49" i="4"/>
  <c r="X49" i="4"/>
  <c r="Y49" i="4"/>
  <c r="Z49" i="4"/>
  <c r="AA49" i="4"/>
  <c r="AB49" i="4"/>
  <c r="W6" i="4"/>
  <c r="X6" i="4"/>
  <c r="Y6" i="4"/>
  <c r="Z6" i="4"/>
  <c r="AA6" i="4"/>
  <c r="AB6" i="4"/>
  <c r="V6" i="4"/>
  <c r="AC7" i="1"/>
  <c r="AD7" i="1"/>
  <c r="AE7" i="1"/>
  <c r="AF7" i="1"/>
  <c r="AG7" i="1"/>
  <c r="AH7" i="1"/>
  <c r="AI7" i="1"/>
  <c r="AC8" i="1"/>
  <c r="AD8" i="1"/>
  <c r="AE8" i="1"/>
  <c r="AF8" i="1"/>
  <c r="AG8" i="1"/>
  <c r="AH8" i="1"/>
  <c r="AI8" i="1"/>
  <c r="AC9" i="1"/>
  <c r="AD9" i="1"/>
  <c r="AE9" i="1"/>
  <c r="AF9" i="1"/>
  <c r="AG9" i="1"/>
  <c r="AH9" i="1"/>
  <c r="AI9" i="1"/>
  <c r="AC10" i="1"/>
  <c r="AD10" i="1"/>
  <c r="AE10" i="1"/>
  <c r="AF10" i="1"/>
  <c r="AG10" i="1"/>
  <c r="AH10" i="1"/>
  <c r="AI10" i="1"/>
  <c r="AC11" i="1"/>
  <c r="AD11" i="1"/>
  <c r="AE11" i="1"/>
  <c r="AF11" i="1"/>
  <c r="AG11" i="1"/>
  <c r="AH11" i="1"/>
  <c r="AI11" i="1"/>
  <c r="AC12" i="1"/>
  <c r="AD12" i="1"/>
  <c r="AE12" i="1"/>
  <c r="AF12" i="1"/>
  <c r="AG12" i="1"/>
  <c r="AH12" i="1"/>
  <c r="AI12" i="1"/>
  <c r="AC13" i="1"/>
  <c r="AD13" i="1"/>
  <c r="AE13" i="1"/>
  <c r="AF13" i="1"/>
  <c r="AG13" i="1"/>
  <c r="AH13" i="1"/>
  <c r="AI13" i="1"/>
  <c r="AC14" i="1"/>
  <c r="AD14" i="1"/>
  <c r="AE14" i="1"/>
  <c r="AF14" i="1"/>
  <c r="AG14" i="1"/>
  <c r="AH14" i="1"/>
  <c r="AI14" i="1"/>
  <c r="AC15" i="1"/>
  <c r="AD15" i="1"/>
  <c r="AE15" i="1"/>
  <c r="AF15" i="1"/>
  <c r="AG15" i="1"/>
  <c r="AH15" i="1"/>
  <c r="AI15" i="1"/>
  <c r="AC16" i="1"/>
  <c r="AD16" i="1"/>
  <c r="AE16" i="1"/>
  <c r="AF16" i="1"/>
  <c r="AG16" i="1"/>
  <c r="AH16" i="1"/>
  <c r="AI16" i="1"/>
  <c r="AC17" i="1"/>
  <c r="AD17" i="1"/>
  <c r="AE17" i="1"/>
  <c r="AF17" i="1"/>
  <c r="AG17" i="1"/>
  <c r="AH17" i="1"/>
  <c r="AI17" i="1"/>
  <c r="AC18" i="1"/>
  <c r="AD18" i="1"/>
  <c r="AE18" i="1"/>
  <c r="AF18" i="1"/>
  <c r="AG18" i="1"/>
  <c r="AH18" i="1"/>
  <c r="AI18" i="1"/>
  <c r="AC19" i="1"/>
  <c r="AD19" i="1"/>
  <c r="AE19" i="1"/>
  <c r="AF19" i="1"/>
  <c r="AG19" i="1"/>
  <c r="AH19" i="1"/>
  <c r="AI19" i="1"/>
  <c r="AC20" i="1"/>
  <c r="AD20" i="1"/>
  <c r="AE20" i="1"/>
  <c r="AF20" i="1"/>
  <c r="AG20" i="1"/>
  <c r="AH20" i="1"/>
  <c r="AI20" i="1"/>
  <c r="AC21" i="1"/>
  <c r="AD21" i="1"/>
  <c r="AE21" i="1"/>
  <c r="AF21" i="1"/>
  <c r="AG21" i="1"/>
  <c r="AH21" i="1"/>
  <c r="AI21" i="1"/>
  <c r="AC22" i="1"/>
  <c r="AD22" i="1"/>
  <c r="AE22" i="1"/>
  <c r="AF22" i="1"/>
  <c r="AG22" i="1"/>
  <c r="AH22" i="1"/>
  <c r="AI22" i="1"/>
  <c r="AC23" i="1"/>
  <c r="AD23" i="1"/>
  <c r="AE23" i="1"/>
  <c r="AF23" i="1"/>
  <c r="AG23" i="1"/>
  <c r="AH23" i="1"/>
  <c r="AI23" i="1"/>
  <c r="AC24" i="1"/>
  <c r="AD24" i="1"/>
  <c r="AE24" i="1"/>
  <c r="AF24" i="1"/>
  <c r="AG24" i="1"/>
  <c r="AH24" i="1"/>
  <c r="AI24" i="1"/>
  <c r="AC25" i="1"/>
  <c r="AD25" i="1"/>
  <c r="AE25" i="1"/>
  <c r="AF25" i="1"/>
  <c r="AG25" i="1"/>
  <c r="AH25" i="1"/>
  <c r="AI25" i="1"/>
  <c r="AC26" i="1"/>
  <c r="AD26" i="1"/>
  <c r="AE26" i="1"/>
  <c r="AF26" i="1"/>
  <c r="AG26" i="1"/>
  <c r="AH26" i="1"/>
  <c r="AI26" i="1"/>
  <c r="AC27" i="1"/>
  <c r="AD27" i="1"/>
  <c r="AE27" i="1"/>
  <c r="AF27" i="1"/>
  <c r="AG27" i="1"/>
  <c r="AH27" i="1"/>
  <c r="AI27" i="1"/>
  <c r="AC28" i="1"/>
  <c r="AD28" i="1"/>
  <c r="AE28" i="1"/>
  <c r="AF28" i="1"/>
  <c r="AG28" i="1"/>
  <c r="AH28" i="1"/>
  <c r="AI28" i="1"/>
  <c r="AC29" i="1"/>
  <c r="AD29" i="1"/>
  <c r="AE29" i="1"/>
  <c r="AF29" i="1"/>
  <c r="AG29" i="1"/>
  <c r="AH29" i="1"/>
  <c r="AI29" i="1"/>
  <c r="AC30" i="1"/>
  <c r="AD30" i="1"/>
  <c r="AE30" i="1"/>
  <c r="AF30" i="1"/>
  <c r="AG30" i="1"/>
  <c r="AH30" i="1"/>
  <c r="AI30" i="1"/>
  <c r="AC31" i="1"/>
  <c r="AD31" i="1"/>
  <c r="AE31" i="1"/>
  <c r="AF31" i="1"/>
  <c r="AG31" i="1"/>
  <c r="AH31" i="1"/>
  <c r="AI31" i="1"/>
  <c r="AC32" i="1"/>
  <c r="AD32" i="1"/>
  <c r="AE32" i="1"/>
  <c r="AF32" i="1"/>
  <c r="AG32" i="1"/>
  <c r="AH32" i="1"/>
  <c r="AI32" i="1"/>
  <c r="AC33" i="1"/>
  <c r="AD33" i="1"/>
  <c r="AE33" i="1"/>
  <c r="AF33" i="1"/>
  <c r="AG33" i="1"/>
  <c r="AH33" i="1"/>
  <c r="AI33" i="1"/>
  <c r="AC34" i="1"/>
  <c r="AD34" i="1"/>
  <c r="AE34" i="1"/>
  <c r="AF34" i="1"/>
  <c r="AG34" i="1"/>
  <c r="AH34" i="1"/>
  <c r="AI34" i="1"/>
  <c r="AC35" i="1"/>
  <c r="AD35" i="1"/>
  <c r="AE35" i="1"/>
  <c r="AF35" i="1"/>
  <c r="AG35" i="1"/>
  <c r="AH35" i="1"/>
  <c r="AI35" i="1"/>
  <c r="AC36" i="1"/>
  <c r="AD36" i="1"/>
  <c r="AE36" i="1"/>
  <c r="AF36" i="1"/>
  <c r="AG36" i="1"/>
  <c r="AH36" i="1"/>
  <c r="AI36" i="1"/>
  <c r="AC37" i="1"/>
  <c r="AD37" i="1"/>
  <c r="AE37" i="1"/>
  <c r="AF37" i="1"/>
  <c r="AG37" i="1"/>
  <c r="AH37" i="1"/>
  <c r="AI37" i="1"/>
  <c r="AC38" i="1"/>
  <c r="AD38" i="1"/>
  <c r="AE38" i="1"/>
  <c r="AF38" i="1"/>
  <c r="AG38" i="1"/>
  <c r="AH38" i="1"/>
  <c r="AI38" i="1"/>
  <c r="AC39" i="1"/>
  <c r="AD39" i="1"/>
  <c r="AE39" i="1"/>
  <c r="AF39" i="1"/>
  <c r="AG39" i="1"/>
  <c r="AH39" i="1"/>
  <c r="AI39" i="1"/>
  <c r="AC40" i="1"/>
  <c r="AD40" i="1"/>
  <c r="AE40" i="1"/>
  <c r="AF40" i="1"/>
  <c r="AG40" i="1"/>
  <c r="AH40" i="1"/>
  <c r="AI40" i="1"/>
  <c r="AC41" i="1"/>
  <c r="AD41" i="1"/>
  <c r="AE41" i="1"/>
  <c r="AF41" i="1"/>
  <c r="AG41" i="1"/>
  <c r="AH41" i="1"/>
  <c r="AI41" i="1"/>
  <c r="AC42" i="1"/>
  <c r="AD42" i="1"/>
  <c r="AE42" i="1"/>
  <c r="AF42" i="1"/>
  <c r="AG42" i="1"/>
  <c r="AH42" i="1"/>
  <c r="AI42" i="1"/>
  <c r="AC43" i="1"/>
  <c r="AD43" i="1"/>
  <c r="AE43" i="1"/>
  <c r="AF43" i="1"/>
  <c r="AG43" i="1"/>
  <c r="AH43" i="1"/>
  <c r="AI43" i="1"/>
  <c r="AC44" i="1"/>
  <c r="AD44" i="1"/>
  <c r="AE44" i="1"/>
  <c r="AF44" i="1"/>
  <c r="AG44" i="1"/>
  <c r="AH44" i="1"/>
  <c r="AI44" i="1"/>
  <c r="AC45" i="1"/>
  <c r="AD45" i="1"/>
  <c r="AE45" i="1"/>
  <c r="AF45" i="1"/>
  <c r="AG45" i="1"/>
  <c r="AH45" i="1"/>
  <c r="AI45" i="1"/>
  <c r="AC46" i="1"/>
  <c r="AD46" i="1"/>
  <c r="AE46" i="1"/>
  <c r="AF46" i="1"/>
  <c r="AG46" i="1"/>
  <c r="AH46" i="1"/>
  <c r="AI46" i="1"/>
  <c r="AC47" i="1"/>
  <c r="AD47" i="1"/>
  <c r="AE47" i="1"/>
  <c r="AF47" i="1"/>
  <c r="AG47" i="1"/>
  <c r="AH47" i="1"/>
  <c r="AI47" i="1"/>
  <c r="AC48" i="1"/>
  <c r="AD48" i="1"/>
  <c r="AE48" i="1"/>
  <c r="AF48" i="1"/>
  <c r="AG48" i="1"/>
  <c r="AH48" i="1"/>
  <c r="AI48" i="1"/>
  <c r="AC49" i="1"/>
  <c r="AD49" i="1"/>
  <c r="AE49" i="1"/>
  <c r="AF49" i="1"/>
  <c r="AG49" i="1"/>
  <c r="AH49" i="1"/>
  <c r="AI49" i="1"/>
  <c r="AC50" i="1"/>
  <c r="AD50" i="1"/>
  <c r="AE50" i="1"/>
  <c r="AF50" i="1"/>
  <c r="AG50" i="1"/>
  <c r="AH50" i="1"/>
  <c r="AI50" i="1"/>
  <c r="AC51" i="1"/>
  <c r="AD51" i="1"/>
  <c r="AE51" i="1"/>
  <c r="AF51" i="1"/>
  <c r="AG51" i="1"/>
  <c r="AH51" i="1"/>
  <c r="AI51" i="1"/>
  <c r="AC52" i="1"/>
  <c r="AD52" i="1"/>
  <c r="AE52" i="1"/>
  <c r="AF52" i="1"/>
  <c r="AG52" i="1"/>
  <c r="AH52" i="1"/>
  <c r="AI52" i="1"/>
  <c r="AC53" i="1"/>
  <c r="AD53" i="1"/>
  <c r="AE53" i="1"/>
  <c r="AF53" i="1"/>
  <c r="AG53" i="1"/>
  <c r="AH53" i="1"/>
  <c r="AI53" i="1"/>
  <c r="AC54" i="1"/>
  <c r="AD54" i="1"/>
  <c r="AE54" i="1"/>
  <c r="AF54" i="1"/>
  <c r="AG54" i="1"/>
  <c r="AH54" i="1"/>
  <c r="AI54" i="1"/>
  <c r="AC55" i="1"/>
  <c r="AD55" i="1"/>
  <c r="AE55" i="1"/>
  <c r="AF55" i="1"/>
  <c r="AG55" i="1"/>
  <c r="AH55" i="1"/>
  <c r="AI55" i="1"/>
  <c r="AC56" i="1"/>
  <c r="AD56" i="1"/>
  <c r="AE56" i="1"/>
  <c r="AF56" i="1"/>
  <c r="AG56" i="1"/>
  <c r="AH56" i="1"/>
  <c r="AI56" i="1"/>
  <c r="AC57" i="1"/>
  <c r="AD57" i="1"/>
  <c r="AE57" i="1"/>
  <c r="AF57" i="1"/>
  <c r="AG57" i="1"/>
  <c r="AH57" i="1"/>
  <c r="AI57" i="1"/>
  <c r="AC58" i="1"/>
  <c r="AD58" i="1"/>
  <c r="AE58" i="1"/>
  <c r="AF58" i="1"/>
  <c r="AG58" i="1"/>
  <c r="AH58" i="1"/>
  <c r="AI58" i="1"/>
  <c r="AC59" i="1"/>
  <c r="AD59" i="1"/>
  <c r="AE59" i="1"/>
  <c r="AF59" i="1"/>
  <c r="AG59" i="1"/>
  <c r="AH59" i="1"/>
  <c r="AI59" i="1"/>
  <c r="AC60" i="1"/>
  <c r="AD60" i="1"/>
  <c r="AE60" i="1"/>
  <c r="AF60" i="1"/>
  <c r="AG60" i="1"/>
  <c r="AH60" i="1"/>
  <c r="AI60" i="1"/>
  <c r="AC61" i="1"/>
  <c r="AD61" i="1"/>
  <c r="AE61" i="1"/>
  <c r="AF61" i="1"/>
  <c r="AG61" i="1"/>
  <c r="AH61" i="1"/>
  <c r="AI61" i="1"/>
  <c r="AC62" i="1"/>
  <c r="AD62" i="1"/>
  <c r="AE62" i="1"/>
  <c r="AF62" i="1"/>
  <c r="AG62" i="1"/>
  <c r="AH62" i="1"/>
  <c r="AI62" i="1"/>
  <c r="AD6" i="1"/>
  <c r="AE6" i="1"/>
  <c r="AF6" i="1"/>
  <c r="AG6" i="1"/>
  <c r="AH6" i="1"/>
  <c r="AI6" i="1"/>
  <c r="AC6" i="1"/>
  <c r="V7" i="1"/>
  <c r="W7" i="1"/>
  <c r="X7" i="1"/>
  <c r="Y7" i="1"/>
  <c r="Z7" i="1"/>
  <c r="AA7" i="1"/>
  <c r="AB7" i="1"/>
  <c r="V8" i="1"/>
  <c r="W8" i="1"/>
  <c r="X8" i="1"/>
  <c r="Y8" i="1"/>
  <c r="Z8" i="1"/>
  <c r="AA8" i="1"/>
  <c r="AB8" i="1"/>
  <c r="V9" i="1"/>
  <c r="W9" i="1"/>
  <c r="X9" i="1"/>
  <c r="Y9" i="1"/>
  <c r="Z9" i="1"/>
  <c r="AA9" i="1"/>
  <c r="AB9" i="1"/>
  <c r="V10" i="1"/>
  <c r="W10" i="1"/>
  <c r="X10" i="1"/>
  <c r="Y10" i="1"/>
  <c r="Z10" i="1"/>
  <c r="AA10" i="1"/>
  <c r="AB10" i="1"/>
  <c r="V11" i="1"/>
  <c r="W11" i="1"/>
  <c r="X11" i="1"/>
  <c r="Y11" i="1"/>
  <c r="Z11" i="1"/>
  <c r="AA11" i="1"/>
  <c r="AB11" i="1"/>
  <c r="V12" i="1"/>
  <c r="W12" i="1"/>
  <c r="X12" i="1"/>
  <c r="Y12" i="1"/>
  <c r="Z12" i="1"/>
  <c r="AA12" i="1"/>
  <c r="AB12" i="1"/>
  <c r="V13" i="1"/>
  <c r="W13" i="1"/>
  <c r="X13" i="1"/>
  <c r="Y13" i="1"/>
  <c r="Z13" i="1"/>
  <c r="AA13" i="1"/>
  <c r="AB13" i="1"/>
  <c r="V14" i="1"/>
  <c r="W14" i="1"/>
  <c r="X14" i="1"/>
  <c r="Y14" i="1"/>
  <c r="Z14" i="1"/>
  <c r="AA14" i="1"/>
  <c r="AB14" i="1"/>
  <c r="V15" i="1"/>
  <c r="W15" i="1"/>
  <c r="X15" i="1"/>
  <c r="Y15" i="1"/>
  <c r="Z15" i="1"/>
  <c r="AA15" i="1"/>
  <c r="AB15" i="1"/>
  <c r="V16" i="1"/>
  <c r="W16" i="1"/>
  <c r="X16" i="1"/>
  <c r="Y16" i="1"/>
  <c r="Z16" i="1"/>
  <c r="AA16" i="1"/>
  <c r="AB16" i="1"/>
  <c r="V17" i="1"/>
  <c r="W17" i="1"/>
  <c r="X17" i="1"/>
  <c r="Y17" i="1"/>
  <c r="Z17" i="1"/>
  <c r="AA17" i="1"/>
  <c r="AB17" i="1"/>
  <c r="V18" i="1"/>
  <c r="W18" i="1"/>
  <c r="X18" i="1"/>
  <c r="Y18" i="1"/>
  <c r="Z18" i="1"/>
  <c r="AA18" i="1"/>
  <c r="AB18" i="1"/>
  <c r="V19" i="1"/>
  <c r="W19" i="1"/>
  <c r="X19" i="1"/>
  <c r="Y19" i="1"/>
  <c r="Z19" i="1"/>
  <c r="AA19" i="1"/>
  <c r="AB19" i="1"/>
  <c r="V20" i="1"/>
  <c r="W20" i="1"/>
  <c r="X20" i="1"/>
  <c r="Y20" i="1"/>
  <c r="Z20" i="1"/>
  <c r="AA20" i="1"/>
  <c r="AB20" i="1"/>
  <c r="V21" i="1"/>
  <c r="W21" i="1"/>
  <c r="X21" i="1"/>
  <c r="Y21" i="1"/>
  <c r="Z21" i="1"/>
  <c r="AA21" i="1"/>
  <c r="AB21" i="1"/>
  <c r="V22" i="1"/>
  <c r="W22" i="1"/>
  <c r="X22" i="1"/>
  <c r="Y22" i="1"/>
  <c r="Z22" i="1"/>
  <c r="AA22" i="1"/>
  <c r="AB22" i="1"/>
  <c r="V23" i="1"/>
  <c r="W23" i="1"/>
  <c r="X23" i="1"/>
  <c r="Y23" i="1"/>
  <c r="Z23" i="1"/>
  <c r="AA23" i="1"/>
  <c r="AB23" i="1"/>
  <c r="V24" i="1"/>
  <c r="W24" i="1"/>
  <c r="X24" i="1"/>
  <c r="Y24" i="1"/>
  <c r="Z24" i="1"/>
  <c r="AA24" i="1"/>
  <c r="AB24" i="1"/>
  <c r="V25" i="1"/>
  <c r="W25" i="1"/>
  <c r="X25" i="1"/>
  <c r="Y25" i="1"/>
  <c r="Z25" i="1"/>
  <c r="AA25" i="1"/>
  <c r="AB25" i="1"/>
  <c r="V26" i="1"/>
  <c r="W26" i="1"/>
  <c r="X26" i="1"/>
  <c r="Y26" i="1"/>
  <c r="Z26" i="1"/>
  <c r="AA26" i="1"/>
  <c r="AB26" i="1"/>
  <c r="V27" i="1"/>
  <c r="W27" i="1"/>
  <c r="X27" i="1"/>
  <c r="Y27" i="1"/>
  <c r="Z27" i="1"/>
  <c r="AA27" i="1"/>
  <c r="AB27" i="1"/>
  <c r="V28" i="1"/>
  <c r="W28" i="1"/>
  <c r="X28" i="1"/>
  <c r="Y28" i="1"/>
  <c r="Z28" i="1"/>
  <c r="AA28" i="1"/>
  <c r="AB28" i="1"/>
  <c r="V29" i="1"/>
  <c r="W29" i="1"/>
  <c r="X29" i="1"/>
  <c r="Y29" i="1"/>
  <c r="Z29" i="1"/>
  <c r="AA29" i="1"/>
  <c r="AB29" i="1"/>
  <c r="V30" i="1"/>
  <c r="W30" i="1"/>
  <c r="X30" i="1"/>
  <c r="Y30" i="1"/>
  <c r="Z30" i="1"/>
  <c r="AA30" i="1"/>
  <c r="AB30" i="1"/>
  <c r="V31" i="1"/>
  <c r="W31" i="1"/>
  <c r="X31" i="1"/>
  <c r="Y31" i="1"/>
  <c r="Z31" i="1"/>
  <c r="AA31" i="1"/>
  <c r="AB31" i="1"/>
  <c r="V32" i="1"/>
  <c r="W32" i="1"/>
  <c r="X32" i="1"/>
  <c r="Y32" i="1"/>
  <c r="Z32" i="1"/>
  <c r="AA32" i="1"/>
  <c r="AB32" i="1"/>
  <c r="V33" i="1"/>
  <c r="W33" i="1"/>
  <c r="X33" i="1"/>
  <c r="Y33" i="1"/>
  <c r="Z33" i="1"/>
  <c r="AA33" i="1"/>
  <c r="AB33" i="1"/>
  <c r="V34" i="1"/>
  <c r="W34" i="1"/>
  <c r="X34" i="1"/>
  <c r="Y34" i="1"/>
  <c r="Z34" i="1"/>
  <c r="AA34" i="1"/>
  <c r="AB34" i="1"/>
  <c r="V35" i="1"/>
  <c r="W35" i="1"/>
  <c r="X35" i="1"/>
  <c r="Y35" i="1"/>
  <c r="Z35" i="1"/>
  <c r="AA35" i="1"/>
  <c r="AB35" i="1"/>
  <c r="V36" i="1"/>
  <c r="W36" i="1"/>
  <c r="X36" i="1"/>
  <c r="Y36" i="1"/>
  <c r="Z36" i="1"/>
  <c r="AA36" i="1"/>
  <c r="AB36" i="1"/>
  <c r="V37" i="1"/>
  <c r="W37" i="1"/>
  <c r="X37" i="1"/>
  <c r="Y37" i="1"/>
  <c r="Z37" i="1"/>
  <c r="AA37" i="1"/>
  <c r="AB37" i="1"/>
  <c r="V38" i="1"/>
  <c r="W38" i="1"/>
  <c r="X38" i="1"/>
  <c r="Y38" i="1"/>
  <c r="Z38" i="1"/>
  <c r="AA38" i="1"/>
  <c r="AB38" i="1"/>
  <c r="V39" i="1"/>
  <c r="W39" i="1"/>
  <c r="X39" i="1"/>
  <c r="Y39" i="1"/>
  <c r="Z39" i="1"/>
  <c r="AA39" i="1"/>
  <c r="AB39" i="1"/>
  <c r="V40" i="1"/>
  <c r="W40" i="1"/>
  <c r="X40" i="1"/>
  <c r="Y40" i="1"/>
  <c r="Z40" i="1"/>
  <c r="AA40" i="1"/>
  <c r="AB40" i="1"/>
  <c r="V41" i="1"/>
  <c r="W41" i="1"/>
  <c r="X41" i="1"/>
  <c r="Y41" i="1"/>
  <c r="Z41" i="1"/>
  <c r="AA41" i="1"/>
  <c r="AB41" i="1"/>
  <c r="V42" i="1"/>
  <c r="W42" i="1"/>
  <c r="X42" i="1"/>
  <c r="Y42" i="1"/>
  <c r="Z42" i="1"/>
  <c r="AA42" i="1"/>
  <c r="AB42" i="1"/>
  <c r="V43" i="1"/>
  <c r="W43" i="1"/>
  <c r="X43" i="1"/>
  <c r="Y43" i="1"/>
  <c r="Z43" i="1"/>
  <c r="AA43" i="1"/>
  <c r="AB43" i="1"/>
  <c r="V44" i="1"/>
  <c r="W44" i="1"/>
  <c r="X44" i="1"/>
  <c r="Y44" i="1"/>
  <c r="Z44" i="1"/>
  <c r="AA44" i="1"/>
  <c r="AB44" i="1"/>
  <c r="V45" i="1"/>
  <c r="W45" i="1"/>
  <c r="X45" i="1"/>
  <c r="Y45" i="1"/>
  <c r="Z45" i="1"/>
  <c r="AA45" i="1"/>
  <c r="AB45" i="1"/>
  <c r="V46" i="1"/>
  <c r="W46" i="1"/>
  <c r="X46" i="1"/>
  <c r="Y46" i="1"/>
  <c r="Z46" i="1"/>
  <c r="AA46" i="1"/>
  <c r="AB46" i="1"/>
  <c r="V47" i="1"/>
  <c r="W47" i="1"/>
  <c r="X47" i="1"/>
  <c r="Y47" i="1"/>
  <c r="Z47" i="1"/>
  <c r="AA47" i="1"/>
  <c r="AB47" i="1"/>
  <c r="V48" i="1"/>
  <c r="W48" i="1"/>
  <c r="X48" i="1"/>
  <c r="Y48" i="1"/>
  <c r="Z48" i="1"/>
  <c r="AA48" i="1"/>
  <c r="AB48" i="1"/>
  <c r="V49" i="1"/>
  <c r="W49" i="1"/>
  <c r="X49" i="1"/>
  <c r="Y49" i="1"/>
  <c r="Z49" i="1"/>
  <c r="AA49" i="1"/>
  <c r="AB49" i="1"/>
  <c r="V50" i="1"/>
  <c r="W50" i="1"/>
  <c r="X50" i="1"/>
  <c r="Y50" i="1"/>
  <c r="Z50" i="1"/>
  <c r="AA50" i="1"/>
  <c r="AB50" i="1"/>
  <c r="V51" i="1"/>
  <c r="W51" i="1"/>
  <c r="X51" i="1"/>
  <c r="Y51" i="1"/>
  <c r="Z51" i="1"/>
  <c r="AA51" i="1"/>
  <c r="AB51" i="1"/>
  <c r="V52" i="1"/>
  <c r="W52" i="1"/>
  <c r="X52" i="1"/>
  <c r="Y52" i="1"/>
  <c r="Z52" i="1"/>
  <c r="AA52" i="1"/>
  <c r="AB52" i="1"/>
  <c r="V53" i="1"/>
  <c r="W53" i="1"/>
  <c r="X53" i="1"/>
  <c r="Y53" i="1"/>
  <c r="Z53" i="1"/>
  <c r="AA53" i="1"/>
  <c r="AB53" i="1"/>
  <c r="V54" i="1"/>
  <c r="W54" i="1"/>
  <c r="X54" i="1"/>
  <c r="Y54" i="1"/>
  <c r="Z54" i="1"/>
  <c r="AA54" i="1"/>
  <c r="AB54" i="1"/>
  <c r="V55" i="1"/>
  <c r="W55" i="1"/>
  <c r="X55" i="1"/>
  <c r="Y55" i="1"/>
  <c r="Z55" i="1"/>
  <c r="AA55" i="1"/>
  <c r="AB55" i="1"/>
  <c r="V56" i="1"/>
  <c r="W56" i="1"/>
  <c r="X56" i="1"/>
  <c r="Y56" i="1"/>
  <c r="Z56" i="1"/>
  <c r="AA56" i="1"/>
  <c r="AB56" i="1"/>
  <c r="V57" i="1"/>
  <c r="W57" i="1"/>
  <c r="X57" i="1"/>
  <c r="Y57" i="1"/>
  <c r="Z57" i="1"/>
  <c r="AA57" i="1"/>
  <c r="AB57" i="1"/>
  <c r="V58" i="1"/>
  <c r="W58" i="1"/>
  <c r="X58" i="1"/>
  <c r="Y58" i="1"/>
  <c r="Z58" i="1"/>
  <c r="AA58" i="1"/>
  <c r="AB58" i="1"/>
  <c r="V59" i="1"/>
  <c r="W59" i="1"/>
  <c r="X59" i="1"/>
  <c r="Y59" i="1"/>
  <c r="Z59" i="1"/>
  <c r="AA59" i="1"/>
  <c r="AB59" i="1"/>
  <c r="V60" i="1"/>
  <c r="W60" i="1"/>
  <c r="X60" i="1"/>
  <c r="Y60" i="1"/>
  <c r="Z60" i="1"/>
  <c r="AA60" i="1"/>
  <c r="AB60" i="1"/>
  <c r="V61" i="1"/>
  <c r="W61" i="1"/>
  <c r="X61" i="1"/>
  <c r="Y61" i="1"/>
  <c r="Z61" i="1"/>
  <c r="AA61" i="1"/>
  <c r="AB61" i="1"/>
  <c r="V62" i="1"/>
  <c r="W62" i="1"/>
  <c r="X62" i="1"/>
  <c r="Y62" i="1"/>
  <c r="Z62" i="1"/>
  <c r="AA62" i="1"/>
  <c r="AB62" i="1"/>
  <c r="W6" i="1"/>
  <c r="X6" i="1"/>
  <c r="Y6" i="1"/>
  <c r="Z6" i="1"/>
  <c r="AA6" i="1"/>
  <c r="AB6" i="1"/>
  <c r="V6" i="1"/>
  <c r="U61" i="1"/>
  <c r="T61" i="1"/>
  <c r="S61" i="1"/>
  <c r="R61" i="1"/>
  <c r="Q61" i="1"/>
  <c r="P61" i="1"/>
  <c r="O61" i="1"/>
  <c r="N61" i="1"/>
  <c r="U57" i="1"/>
  <c r="T57" i="1"/>
  <c r="S57" i="1"/>
  <c r="R57" i="1"/>
  <c r="Q57" i="1"/>
  <c r="P57" i="1"/>
  <c r="O57" i="1"/>
  <c r="N57" i="1"/>
  <c r="U53" i="1"/>
  <c r="T53" i="1"/>
  <c r="S53" i="1"/>
  <c r="R53" i="1"/>
  <c r="Q53" i="1"/>
  <c r="P53" i="1"/>
  <c r="O53" i="1"/>
  <c r="N53" i="1"/>
  <c r="U47" i="1"/>
  <c r="T47" i="1"/>
  <c r="S47" i="1"/>
  <c r="R47" i="1"/>
  <c r="Q47" i="1"/>
  <c r="P47" i="1"/>
  <c r="O47" i="1"/>
  <c r="N47" i="1"/>
  <c r="U43" i="1"/>
  <c r="T43" i="1"/>
  <c r="S43" i="1"/>
  <c r="R43" i="1"/>
  <c r="Q43" i="1"/>
  <c r="P43" i="1"/>
  <c r="O43" i="1"/>
  <c r="N43" i="1"/>
  <c r="U40" i="1"/>
  <c r="T40" i="1"/>
  <c r="S40" i="1"/>
  <c r="R40" i="1"/>
  <c r="Q40" i="1"/>
  <c r="P40" i="1"/>
  <c r="O40" i="1"/>
  <c r="N40" i="1"/>
  <c r="U36" i="1"/>
  <c r="T36" i="1"/>
  <c r="S36" i="1"/>
  <c r="R36" i="1"/>
  <c r="Q36" i="1"/>
  <c r="P36" i="1"/>
  <c r="O36" i="1"/>
  <c r="N36" i="1"/>
  <c r="U33" i="1"/>
  <c r="T33" i="1"/>
  <c r="S33" i="1"/>
  <c r="R33" i="1"/>
  <c r="Q33" i="1"/>
  <c r="P33" i="1"/>
  <c r="O33" i="1"/>
  <c r="N33" i="1"/>
  <c r="U30" i="1"/>
  <c r="T30" i="1"/>
  <c r="S30" i="1"/>
  <c r="R30" i="1"/>
  <c r="Q30" i="1"/>
  <c r="P30" i="1"/>
  <c r="O30" i="1"/>
  <c r="N30" i="1"/>
  <c r="U26" i="1"/>
  <c r="T26" i="1"/>
  <c r="S26" i="1"/>
  <c r="R26" i="1"/>
  <c r="Q26" i="1"/>
  <c r="P26" i="1"/>
  <c r="O26" i="1"/>
  <c r="N26" i="1"/>
  <c r="U22" i="1"/>
  <c r="T22" i="1"/>
  <c r="S22" i="1"/>
  <c r="R22" i="1"/>
  <c r="Q22" i="1"/>
  <c r="P22" i="1"/>
  <c r="O22" i="1"/>
  <c r="N22" i="1"/>
  <c r="U18" i="1"/>
  <c r="T18" i="1"/>
  <c r="S18" i="1"/>
  <c r="R18" i="1"/>
  <c r="Q18" i="1"/>
  <c r="P18" i="1"/>
  <c r="O18" i="1"/>
  <c r="N18" i="1"/>
  <c r="U15" i="1"/>
  <c r="T15" i="1"/>
  <c r="S15" i="1"/>
  <c r="R15" i="1"/>
  <c r="Q15" i="1"/>
  <c r="P15" i="1"/>
  <c r="O15" i="1"/>
  <c r="N15" i="1"/>
  <c r="U10" i="1"/>
  <c r="T10" i="1"/>
  <c r="S10" i="1"/>
  <c r="R10" i="1"/>
  <c r="Q10" i="1"/>
  <c r="P10" i="1"/>
  <c r="O10" i="1"/>
  <c r="N10" i="1"/>
  <c r="AC7" i="5"/>
  <c r="AD7" i="5"/>
  <c r="AE7" i="5"/>
  <c r="AF7" i="5"/>
  <c r="AG7" i="5"/>
  <c r="AH7" i="5"/>
  <c r="AI7" i="5"/>
  <c r="AC8" i="5"/>
  <c r="AD8" i="5"/>
  <c r="AE8" i="5"/>
  <c r="AF8" i="5"/>
  <c r="AG8" i="5"/>
  <c r="AH8" i="5"/>
  <c r="AI8" i="5"/>
  <c r="AC9" i="5"/>
  <c r="AD9" i="5"/>
  <c r="AE9" i="5"/>
  <c r="AF9" i="5"/>
  <c r="AG9" i="5"/>
  <c r="AH9" i="5"/>
  <c r="AI9" i="5"/>
  <c r="AC10" i="5"/>
  <c r="AD10" i="5"/>
  <c r="AE10" i="5"/>
  <c r="AF10" i="5"/>
  <c r="AG10" i="5"/>
  <c r="AH10" i="5"/>
  <c r="AI10" i="5"/>
  <c r="AC11" i="5"/>
  <c r="AD11" i="5"/>
  <c r="AE11" i="5"/>
  <c r="AF11" i="5"/>
  <c r="AG11" i="5"/>
  <c r="AH11" i="5"/>
  <c r="AI11" i="5"/>
  <c r="AC12" i="5"/>
  <c r="AD12" i="5"/>
  <c r="AE12" i="5"/>
  <c r="AF12" i="5"/>
  <c r="AG12" i="5"/>
  <c r="AH12" i="5"/>
  <c r="AI12" i="5"/>
  <c r="AC13" i="5"/>
  <c r="AD13" i="5"/>
  <c r="AE13" i="5"/>
  <c r="AF13" i="5"/>
  <c r="AG13" i="5"/>
  <c r="AH13" i="5"/>
  <c r="AI13" i="5"/>
  <c r="AC14" i="5"/>
  <c r="AD14" i="5"/>
  <c r="AE14" i="5"/>
  <c r="AF14" i="5"/>
  <c r="AG14" i="5"/>
  <c r="AH14" i="5"/>
  <c r="AI14" i="5"/>
  <c r="AC15" i="5"/>
  <c r="AD15" i="5"/>
  <c r="AE15" i="5"/>
  <c r="AF15" i="5"/>
  <c r="AG15" i="5"/>
  <c r="AH15" i="5"/>
  <c r="AI15" i="5"/>
  <c r="AC16" i="5"/>
  <c r="AD16" i="5"/>
  <c r="AE16" i="5"/>
  <c r="AF16" i="5"/>
  <c r="AG16" i="5"/>
  <c r="AH16" i="5"/>
  <c r="AI16" i="5"/>
  <c r="AC17" i="5"/>
  <c r="AD17" i="5"/>
  <c r="AE17" i="5"/>
  <c r="AF17" i="5"/>
  <c r="AG17" i="5"/>
  <c r="AH17" i="5"/>
  <c r="AI17" i="5"/>
  <c r="AC18" i="5"/>
  <c r="AD18" i="5"/>
  <c r="AE18" i="5"/>
  <c r="AF18" i="5"/>
  <c r="AG18" i="5"/>
  <c r="AH18" i="5"/>
  <c r="AI18" i="5"/>
  <c r="AC19" i="5"/>
  <c r="AD19" i="5"/>
  <c r="AE19" i="5"/>
  <c r="AF19" i="5"/>
  <c r="AG19" i="5"/>
  <c r="AH19" i="5"/>
  <c r="AI19" i="5"/>
  <c r="AC20" i="5"/>
  <c r="AD20" i="5"/>
  <c r="AE20" i="5"/>
  <c r="AF20" i="5"/>
  <c r="AG20" i="5"/>
  <c r="AH20" i="5"/>
  <c r="AI20" i="5"/>
  <c r="AC21" i="5"/>
  <c r="AD21" i="5"/>
  <c r="AE21" i="5"/>
  <c r="AF21" i="5"/>
  <c r="AG21" i="5"/>
  <c r="AH21" i="5"/>
  <c r="AI21" i="5"/>
  <c r="AC22" i="5"/>
  <c r="AD22" i="5"/>
  <c r="AE22" i="5"/>
  <c r="AF22" i="5"/>
  <c r="AG22" i="5"/>
  <c r="AH22" i="5"/>
  <c r="AI22" i="5"/>
  <c r="AC23" i="5"/>
  <c r="AD23" i="5"/>
  <c r="AE23" i="5"/>
  <c r="AF23" i="5"/>
  <c r="AG23" i="5"/>
  <c r="AH23" i="5"/>
  <c r="AI23" i="5"/>
  <c r="AC24" i="5"/>
  <c r="AD24" i="5"/>
  <c r="AE24" i="5"/>
  <c r="AF24" i="5"/>
  <c r="AG24" i="5"/>
  <c r="AH24" i="5"/>
  <c r="AI24" i="5"/>
  <c r="AC25" i="5"/>
  <c r="AD25" i="5"/>
  <c r="AE25" i="5"/>
  <c r="AF25" i="5"/>
  <c r="AG25" i="5"/>
  <c r="AH25" i="5"/>
  <c r="AI25" i="5"/>
  <c r="AC26" i="5"/>
  <c r="AD26" i="5"/>
  <c r="AE26" i="5"/>
  <c r="AF26" i="5"/>
  <c r="AG26" i="5"/>
  <c r="AH26" i="5"/>
  <c r="AI26" i="5"/>
  <c r="AC27" i="5"/>
  <c r="AD27" i="5"/>
  <c r="AE27" i="5"/>
  <c r="AF27" i="5"/>
  <c r="AG27" i="5"/>
  <c r="AH27" i="5"/>
  <c r="AI27" i="5"/>
  <c r="AC28" i="5"/>
  <c r="AD28" i="5"/>
  <c r="AE28" i="5"/>
  <c r="AF28" i="5"/>
  <c r="AG28" i="5"/>
  <c r="AH28" i="5"/>
  <c r="AI28" i="5"/>
  <c r="AC29" i="5"/>
  <c r="AD29" i="5"/>
  <c r="AE29" i="5"/>
  <c r="AF29" i="5"/>
  <c r="AG29" i="5"/>
  <c r="AH29" i="5"/>
  <c r="AI29" i="5"/>
  <c r="AC30" i="5"/>
  <c r="AD30" i="5"/>
  <c r="AE30" i="5"/>
  <c r="AF30" i="5"/>
  <c r="AG30" i="5"/>
  <c r="AH30" i="5"/>
  <c r="AI30" i="5"/>
  <c r="AC31" i="5"/>
  <c r="AD31" i="5"/>
  <c r="AE31" i="5"/>
  <c r="AF31" i="5"/>
  <c r="AG31" i="5"/>
  <c r="AH31" i="5"/>
  <c r="AI31" i="5"/>
  <c r="AC32" i="5"/>
  <c r="AD32" i="5"/>
  <c r="AE32" i="5"/>
  <c r="AF32" i="5"/>
  <c r="AG32" i="5"/>
  <c r="AH32" i="5"/>
  <c r="AI32" i="5"/>
  <c r="AC33" i="5"/>
  <c r="AD33" i="5"/>
  <c r="AE33" i="5"/>
  <c r="AF33" i="5"/>
  <c r="AG33" i="5"/>
  <c r="AH33" i="5"/>
  <c r="AI33" i="5"/>
  <c r="AC34" i="5"/>
  <c r="AD34" i="5"/>
  <c r="AE34" i="5"/>
  <c r="AF34" i="5"/>
  <c r="AG34" i="5"/>
  <c r="AH34" i="5"/>
  <c r="AI34" i="5"/>
  <c r="AC35" i="5"/>
  <c r="AD35" i="5"/>
  <c r="AE35" i="5"/>
  <c r="AF35" i="5"/>
  <c r="AG35" i="5"/>
  <c r="AH35" i="5"/>
  <c r="AI35" i="5"/>
  <c r="AC36" i="5"/>
  <c r="AD36" i="5"/>
  <c r="AE36" i="5"/>
  <c r="AF36" i="5"/>
  <c r="AG36" i="5"/>
  <c r="AH36" i="5"/>
  <c r="AI36" i="5"/>
  <c r="AC37" i="5"/>
  <c r="AD37" i="5"/>
  <c r="AE37" i="5"/>
  <c r="AF37" i="5"/>
  <c r="AG37" i="5"/>
  <c r="AH37" i="5"/>
  <c r="AI37" i="5"/>
  <c r="AC38" i="5"/>
  <c r="AD38" i="5"/>
  <c r="AE38" i="5"/>
  <c r="AF38" i="5"/>
  <c r="AG38" i="5"/>
  <c r="AH38" i="5"/>
  <c r="AI38" i="5"/>
  <c r="AD6" i="5"/>
  <c r="AE6" i="5"/>
  <c r="AF6" i="5"/>
  <c r="AG6" i="5"/>
  <c r="AH6" i="5"/>
  <c r="AI6" i="5"/>
  <c r="AC6" i="5"/>
  <c r="W6" i="5"/>
  <c r="X6" i="5"/>
  <c r="Y6" i="5"/>
  <c r="Z6" i="5"/>
  <c r="AA6" i="5"/>
  <c r="AB6" i="5"/>
  <c r="W7" i="5"/>
  <c r="X7" i="5"/>
  <c r="Y7" i="5"/>
  <c r="Z7" i="5"/>
  <c r="AA7" i="5"/>
  <c r="AB7" i="5"/>
  <c r="W8" i="5"/>
  <c r="X8" i="5"/>
  <c r="Y8" i="5"/>
  <c r="Z8" i="5"/>
  <c r="AA8" i="5"/>
  <c r="AB8" i="5"/>
  <c r="W9" i="5"/>
  <c r="X9" i="5"/>
  <c r="Y9" i="5"/>
  <c r="Z9" i="5"/>
  <c r="AA9" i="5"/>
  <c r="AB9" i="5"/>
  <c r="W10" i="5"/>
  <c r="X10" i="5"/>
  <c r="Y10" i="5"/>
  <c r="Z10" i="5"/>
  <c r="AA10" i="5"/>
  <c r="AB10" i="5"/>
  <c r="W11" i="5"/>
  <c r="X11" i="5"/>
  <c r="Y11" i="5"/>
  <c r="Z11" i="5"/>
  <c r="AA11" i="5"/>
  <c r="AB11" i="5"/>
  <c r="W12" i="5"/>
  <c r="X12" i="5"/>
  <c r="Y12" i="5"/>
  <c r="Z12" i="5"/>
  <c r="AA12" i="5"/>
  <c r="AB12" i="5"/>
  <c r="W13" i="5"/>
  <c r="X13" i="5"/>
  <c r="Y13" i="5"/>
  <c r="Z13" i="5"/>
  <c r="AA13" i="5"/>
  <c r="AB13" i="5"/>
  <c r="W14" i="5"/>
  <c r="X14" i="5"/>
  <c r="Y14" i="5"/>
  <c r="Z14" i="5"/>
  <c r="AA14" i="5"/>
  <c r="AB14" i="5"/>
  <c r="W15" i="5"/>
  <c r="X15" i="5"/>
  <c r="Y15" i="5"/>
  <c r="Z15" i="5"/>
  <c r="AA15" i="5"/>
  <c r="AB15" i="5"/>
  <c r="W16" i="5"/>
  <c r="X16" i="5"/>
  <c r="Y16" i="5"/>
  <c r="Z16" i="5"/>
  <c r="AA16" i="5"/>
  <c r="AB16" i="5"/>
  <c r="W17" i="5"/>
  <c r="X17" i="5"/>
  <c r="Y17" i="5"/>
  <c r="Z17" i="5"/>
  <c r="AA17" i="5"/>
  <c r="AB17" i="5"/>
  <c r="W18" i="5"/>
  <c r="X18" i="5"/>
  <c r="Y18" i="5"/>
  <c r="Z18" i="5"/>
  <c r="AA18" i="5"/>
  <c r="AB18" i="5"/>
  <c r="W19" i="5"/>
  <c r="X19" i="5"/>
  <c r="Y19" i="5"/>
  <c r="Z19" i="5"/>
  <c r="AA19" i="5"/>
  <c r="AB19" i="5"/>
  <c r="W20" i="5"/>
  <c r="X20" i="5"/>
  <c r="Y20" i="5"/>
  <c r="Z20" i="5"/>
  <c r="AA20" i="5"/>
  <c r="AB20" i="5"/>
  <c r="W21" i="5"/>
  <c r="X21" i="5"/>
  <c r="Y21" i="5"/>
  <c r="Z21" i="5"/>
  <c r="AA21" i="5"/>
  <c r="AB21" i="5"/>
  <c r="W22" i="5"/>
  <c r="X22" i="5"/>
  <c r="Y22" i="5"/>
  <c r="Z22" i="5"/>
  <c r="AA22" i="5"/>
  <c r="AB22" i="5"/>
  <c r="W23" i="5"/>
  <c r="X23" i="5"/>
  <c r="Y23" i="5"/>
  <c r="Z23" i="5"/>
  <c r="AA23" i="5"/>
  <c r="AB23" i="5"/>
  <c r="W24" i="5"/>
  <c r="X24" i="5"/>
  <c r="Y24" i="5"/>
  <c r="Z24" i="5"/>
  <c r="AA24" i="5"/>
  <c r="AB24" i="5"/>
  <c r="W25" i="5"/>
  <c r="X25" i="5"/>
  <c r="Y25" i="5"/>
  <c r="Z25" i="5"/>
  <c r="AA25" i="5"/>
  <c r="AB25" i="5"/>
  <c r="W26" i="5"/>
  <c r="X26" i="5"/>
  <c r="Y26" i="5"/>
  <c r="Z26" i="5"/>
  <c r="AA26" i="5"/>
  <c r="AB26" i="5"/>
  <c r="W27" i="5"/>
  <c r="X27" i="5"/>
  <c r="Y27" i="5"/>
  <c r="Z27" i="5"/>
  <c r="AA27" i="5"/>
  <c r="AB27" i="5"/>
  <c r="W28" i="5"/>
  <c r="X28" i="5"/>
  <c r="Y28" i="5"/>
  <c r="Z28" i="5"/>
  <c r="AA28" i="5"/>
  <c r="AB28" i="5"/>
  <c r="W29" i="5"/>
  <c r="X29" i="5"/>
  <c r="Y29" i="5"/>
  <c r="Z29" i="5"/>
  <c r="AA29" i="5"/>
  <c r="AB29" i="5"/>
  <c r="W30" i="5"/>
  <c r="X30" i="5"/>
  <c r="Y30" i="5"/>
  <c r="Z30" i="5"/>
  <c r="AA30" i="5"/>
  <c r="AB30" i="5"/>
  <c r="W31" i="5"/>
  <c r="X31" i="5"/>
  <c r="Y31" i="5"/>
  <c r="Z31" i="5"/>
  <c r="AA31" i="5"/>
  <c r="AB31" i="5"/>
  <c r="W32" i="5"/>
  <c r="X32" i="5"/>
  <c r="Y32" i="5"/>
  <c r="Z32" i="5"/>
  <c r="AA32" i="5"/>
  <c r="AB32" i="5"/>
  <c r="W33" i="5"/>
  <c r="X33" i="5"/>
  <c r="Y33" i="5"/>
  <c r="Z33" i="5"/>
  <c r="AA33" i="5"/>
  <c r="AB33" i="5"/>
  <c r="W34" i="5"/>
  <c r="X34" i="5"/>
  <c r="Y34" i="5"/>
  <c r="Z34" i="5"/>
  <c r="AA34" i="5"/>
  <c r="AB34" i="5"/>
  <c r="W35" i="5"/>
  <c r="X35" i="5"/>
  <c r="Y35" i="5"/>
  <c r="Z35" i="5"/>
  <c r="AA35" i="5"/>
  <c r="AB35" i="5"/>
  <c r="W36" i="5"/>
  <c r="X36" i="5"/>
  <c r="Y36" i="5"/>
  <c r="Z36" i="5"/>
  <c r="AA36" i="5"/>
  <c r="AB36" i="5"/>
  <c r="W37" i="5"/>
  <c r="X37" i="5"/>
  <c r="Y37" i="5"/>
  <c r="Z37" i="5"/>
  <c r="AA37" i="5"/>
  <c r="AB37" i="5"/>
  <c r="W38" i="5"/>
  <c r="X38" i="5"/>
  <c r="Y38" i="5"/>
  <c r="Z38" i="5"/>
  <c r="AA38" i="5"/>
  <c r="AB38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6" i="5"/>
  <c r="U37" i="5"/>
  <c r="T37" i="5"/>
  <c r="S37" i="5"/>
  <c r="R37" i="5"/>
  <c r="Q37" i="5"/>
  <c r="P37" i="5"/>
  <c r="O37" i="5"/>
  <c r="N37" i="5"/>
  <c r="U34" i="5"/>
  <c r="T34" i="5"/>
  <c r="S34" i="5"/>
  <c r="R34" i="5"/>
  <c r="Q34" i="5"/>
  <c r="P34" i="5"/>
  <c r="O34" i="5"/>
  <c r="N34" i="5"/>
  <c r="U31" i="5"/>
  <c r="T31" i="5"/>
  <c r="S31" i="5"/>
  <c r="R31" i="5"/>
  <c r="Q31" i="5"/>
  <c r="P31" i="5"/>
  <c r="O31" i="5"/>
  <c r="N31" i="5"/>
  <c r="U27" i="5"/>
  <c r="T27" i="5"/>
  <c r="S27" i="5"/>
  <c r="R27" i="5"/>
  <c r="Q27" i="5"/>
  <c r="P27" i="5"/>
  <c r="O27" i="5"/>
  <c r="N27" i="5"/>
  <c r="U24" i="5"/>
  <c r="T24" i="5"/>
  <c r="S24" i="5"/>
  <c r="R24" i="5"/>
  <c r="Q24" i="5"/>
  <c r="P24" i="5"/>
  <c r="O24" i="5"/>
  <c r="N24" i="5"/>
  <c r="U20" i="5"/>
  <c r="T20" i="5"/>
  <c r="S20" i="5"/>
  <c r="R20" i="5"/>
  <c r="Q20" i="5"/>
  <c r="P20" i="5"/>
  <c r="O20" i="5"/>
  <c r="N20" i="5"/>
  <c r="U17" i="5"/>
  <c r="T17" i="5"/>
  <c r="S17" i="5"/>
  <c r="R17" i="5"/>
  <c r="Q17" i="5"/>
  <c r="P17" i="5"/>
  <c r="O17" i="5"/>
  <c r="N17" i="5"/>
  <c r="U13" i="5"/>
  <c r="T13" i="5"/>
  <c r="S13" i="5"/>
  <c r="R13" i="5"/>
  <c r="Q13" i="5"/>
  <c r="P13" i="5"/>
  <c r="O13" i="5"/>
  <c r="N13" i="5"/>
  <c r="AD6" i="6"/>
  <c r="AE6" i="6"/>
  <c r="AF6" i="6"/>
  <c r="AG6" i="6"/>
  <c r="AH6" i="6"/>
  <c r="AI6" i="6"/>
  <c r="AD7" i="6"/>
  <c r="AE7" i="6"/>
  <c r="AF7" i="6"/>
  <c r="AG7" i="6"/>
  <c r="AH7" i="6"/>
  <c r="AI7" i="6"/>
  <c r="AD8" i="6"/>
  <c r="AE8" i="6"/>
  <c r="AF8" i="6"/>
  <c r="AG8" i="6"/>
  <c r="AH8" i="6"/>
  <c r="AI8" i="6"/>
  <c r="AD9" i="6"/>
  <c r="AE9" i="6"/>
  <c r="AF9" i="6"/>
  <c r="AG9" i="6"/>
  <c r="AH9" i="6"/>
  <c r="AI9" i="6"/>
  <c r="AD10" i="6"/>
  <c r="AE10" i="6"/>
  <c r="AF10" i="6"/>
  <c r="AG10" i="6"/>
  <c r="AH10" i="6"/>
  <c r="AI10" i="6"/>
  <c r="AD11" i="6"/>
  <c r="AE11" i="6"/>
  <c r="AF11" i="6"/>
  <c r="AG11" i="6"/>
  <c r="AH11" i="6"/>
  <c r="AI11" i="6"/>
  <c r="AD12" i="6"/>
  <c r="AE12" i="6"/>
  <c r="AF12" i="6"/>
  <c r="AG12" i="6"/>
  <c r="AH12" i="6"/>
  <c r="AI12" i="6"/>
  <c r="AD13" i="6"/>
  <c r="AE13" i="6"/>
  <c r="AF13" i="6"/>
  <c r="AG13" i="6"/>
  <c r="AH13" i="6"/>
  <c r="AI13" i="6"/>
  <c r="AC7" i="6"/>
  <c r="AC8" i="6"/>
  <c r="AC9" i="6"/>
  <c r="AC10" i="6"/>
  <c r="AC11" i="6"/>
  <c r="AC12" i="6"/>
  <c r="AC13" i="6"/>
  <c r="AC6" i="6"/>
  <c r="W6" i="6"/>
  <c r="X6" i="6"/>
  <c r="Y6" i="6"/>
  <c r="Z6" i="6"/>
  <c r="AA6" i="6"/>
  <c r="AB6" i="6"/>
  <c r="W7" i="6"/>
  <c r="X7" i="6"/>
  <c r="Y7" i="6"/>
  <c r="Z7" i="6"/>
  <c r="AA7" i="6"/>
  <c r="AB7" i="6"/>
  <c r="W8" i="6"/>
  <c r="X8" i="6"/>
  <c r="Y8" i="6"/>
  <c r="Z8" i="6"/>
  <c r="AA8" i="6"/>
  <c r="AB8" i="6"/>
  <c r="W9" i="6"/>
  <c r="X9" i="6"/>
  <c r="Y9" i="6"/>
  <c r="Z9" i="6"/>
  <c r="AA9" i="6"/>
  <c r="AB9" i="6"/>
  <c r="W10" i="6"/>
  <c r="X10" i="6"/>
  <c r="Y10" i="6"/>
  <c r="Z10" i="6"/>
  <c r="AA10" i="6"/>
  <c r="AB10" i="6"/>
  <c r="W11" i="6"/>
  <c r="X11" i="6"/>
  <c r="Y11" i="6"/>
  <c r="Z11" i="6"/>
  <c r="AA11" i="6"/>
  <c r="AB11" i="6"/>
  <c r="W12" i="6"/>
  <c r="X12" i="6"/>
  <c r="Y12" i="6"/>
  <c r="Z12" i="6"/>
  <c r="AA12" i="6"/>
  <c r="AB12" i="6"/>
  <c r="W13" i="6"/>
  <c r="X13" i="6"/>
  <c r="Y13" i="6"/>
  <c r="Z13" i="6"/>
  <c r="AA13" i="6"/>
  <c r="AB13" i="6"/>
  <c r="V7" i="6"/>
  <c r="V8" i="6"/>
  <c r="V9" i="6"/>
  <c r="V10" i="6"/>
  <c r="V11" i="6"/>
  <c r="V12" i="6"/>
  <c r="V13" i="6"/>
  <c r="V6" i="6"/>
  <c r="U13" i="6"/>
  <c r="T13" i="6"/>
  <c r="S13" i="6"/>
  <c r="R13" i="6"/>
  <c r="Q13" i="6"/>
  <c r="P13" i="6"/>
  <c r="O13" i="6"/>
  <c r="N13" i="6"/>
  <c r="G20" i="4" l="1"/>
  <c r="H20" i="4"/>
  <c r="I20" i="4"/>
  <c r="J20" i="4"/>
  <c r="K20" i="4"/>
  <c r="L20" i="4"/>
  <c r="M20" i="4"/>
  <c r="F20" i="4"/>
  <c r="C20" i="4"/>
  <c r="B20" i="4"/>
  <c r="D32" i="3"/>
  <c r="C33" i="3"/>
  <c r="F33" i="3"/>
  <c r="G33" i="3"/>
  <c r="H33" i="3"/>
  <c r="I33" i="3"/>
  <c r="J33" i="3"/>
  <c r="K33" i="3"/>
  <c r="L33" i="3"/>
  <c r="M33" i="3"/>
  <c r="B33" i="3"/>
  <c r="G40" i="3"/>
  <c r="H40" i="3"/>
  <c r="I40" i="3"/>
  <c r="J40" i="3"/>
  <c r="K40" i="3"/>
  <c r="L40" i="3"/>
  <c r="M40" i="3"/>
  <c r="F40" i="3"/>
  <c r="C40" i="3"/>
  <c r="B40" i="3"/>
  <c r="E34" i="3"/>
  <c r="D40" i="2"/>
  <c r="F41" i="2"/>
  <c r="G41" i="2"/>
  <c r="H41" i="2"/>
  <c r="I41" i="2"/>
  <c r="J41" i="2"/>
  <c r="K41" i="2"/>
  <c r="L41" i="2"/>
  <c r="M41" i="2"/>
  <c r="C41" i="2"/>
  <c r="B41" i="2"/>
  <c r="F14" i="2"/>
  <c r="G14" i="2"/>
  <c r="H14" i="2"/>
  <c r="I14" i="2"/>
  <c r="J14" i="2"/>
  <c r="K14" i="2"/>
  <c r="L14" i="2"/>
  <c r="M14" i="2"/>
  <c r="C14" i="2"/>
  <c r="B14" i="2"/>
  <c r="F48" i="4"/>
  <c r="G48" i="4"/>
  <c r="H48" i="4"/>
  <c r="I48" i="4"/>
  <c r="J48" i="4"/>
  <c r="K48" i="4"/>
  <c r="L48" i="4"/>
  <c r="M48" i="4"/>
  <c r="C48" i="4"/>
  <c r="B48" i="4"/>
  <c r="D48" i="4" s="1"/>
  <c r="E48" i="4" s="1"/>
  <c r="M37" i="5"/>
  <c r="M34" i="5"/>
  <c r="M31" i="5"/>
  <c r="M27" i="5"/>
  <c r="M20" i="5"/>
  <c r="M17" i="5"/>
  <c r="M13" i="5"/>
  <c r="G24" i="5"/>
  <c r="H24" i="5"/>
  <c r="I24" i="5"/>
  <c r="J24" i="5"/>
  <c r="K24" i="5"/>
  <c r="L24" i="5"/>
  <c r="M24" i="5"/>
  <c r="F24" i="5"/>
  <c r="B24" i="5"/>
  <c r="M41" i="4"/>
  <c r="M35" i="4"/>
  <c r="M29" i="4"/>
  <c r="M26" i="4"/>
  <c r="M14" i="4"/>
  <c r="M9" i="4"/>
  <c r="F9" i="4"/>
  <c r="M28" i="3"/>
  <c r="M25" i="3"/>
  <c r="M21" i="3"/>
  <c r="M18" i="3"/>
  <c r="M13" i="3"/>
  <c r="M10" i="3"/>
  <c r="M45" i="2"/>
  <c r="M38" i="2"/>
  <c r="M35" i="2"/>
  <c r="M30" i="2"/>
  <c r="M27" i="2"/>
  <c r="M19" i="2"/>
  <c r="M10" i="2"/>
  <c r="M61" i="1"/>
  <c r="M57" i="1"/>
  <c r="M53" i="1"/>
  <c r="M47" i="1"/>
  <c r="M43" i="1"/>
  <c r="M40" i="1"/>
  <c r="M36" i="1"/>
  <c r="M33" i="1"/>
  <c r="M30" i="1"/>
  <c r="M26" i="1"/>
  <c r="M22" i="1"/>
  <c r="M18" i="1"/>
  <c r="M15" i="1"/>
  <c r="M10" i="1"/>
  <c r="M13" i="6"/>
  <c r="G28" i="3"/>
  <c r="H28" i="3"/>
  <c r="I28" i="3"/>
  <c r="J28" i="3"/>
  <c r="K28" i="3"/>
  <c r="L28" i="3"/>
  <c r="F28" i="3"/>
  <c r="B28" i="3"/>
  <c r="G25" i="3"/>
  <c r="H25" i="3"/>
  <c r="I25" i="3"/>
  <c r="J25" i="3"/>
  <c r="K25" i="3"/>
  <c r="L25" i="3"/>
  <c r="F25" i="3"/>
  <c r="B25" i="3"/>
  <c r="G21" i="3"/>
  <c r="H21" i="3"/>
  <c r="I21" i="3"/>
  <c r="J21" i="3"/>
  <c r="K21" i="3"/>
  <c r="L21" i="3"/>
  <c r="F21" i="3"/>
  <c r="B21" i="3"/>
  <c r="G18" i="3"/>
  <c r="H18" i="3"/>
  <c r="I18" i="3"/>
  <c r="J18" i="3"/>
  <c r="K18" i="3"/>
  <c r="L18" i="3"/>
  <c r="F18" i="3"/>
  <c r="B18" i="3"/>
  <c r="G13" i="3"/>
  <c r="H13" i="3"/>
  <c r="I13" i="3"/>
  <c r="J13" i="3"/>
  <c r="K13" i="3"/>
  <c r="L13" i="3"/>
  <c r="F13" i="3"/>
  <c r="B13" i="3"/>
  <c r="G10" i="3"/>
  <c r="H10" i="3"/>
  <c r="I10" i="3"/>
  <c r="J10" i="3"/>
  <c r="K10" i="3"/>
  <c r="L10" i="3"/>
  <c r="F10" i="3"/>
  <c r="B10" i="3"/>
  <c r="G41" i="4"/>
  <c r="H41" i="4"/>
  <c r="I41" i="4"/>
  <c r="J41" i="4"/>
  <c r="K41" i="4"/>
  <c r="L41" i="4"/>
  <c r="F41" i="4"/>
  <c r="B41" i="4"/>
  <c r="G35" i="4"/>
  <c r="H35" i="4"/>
  <c r="I35" i="4"/>
  <c r="J35" i="4"/>
  <c r="K35" i="4"/>
  <c r="L35" i="4"/>
  <c r="F35" i="4"/>
  <c r="B35" i="4"/>
  <c r="G29" i="4"/>
  <c r="H29" i="4"/>
  <c r="I29" i="4"/>
  <c r="J29" i="4"/>
  <c r="K29" i="4"/>
  <c r="L29" i="4"/>
  <c r="F29" i="4"/>
  <c r="B29" i="4"/>
  <c r="G26" i="4"/>
  <c r="H26" i="4"/>
  <c r="I26" i="4"/>
  <c r="J26" i="4"/>
  <c r="K26" i="4"/>
  <c r="L26" i="4"/>
  <c r="F26" i="4"/>
  <c r="B26" i="4"/>
  <c r="G14" i="4"/>
  <c r="H14" i="4"/>
  <c r="I14" i="4"/>
  <c r="J14" i="4"/>
  <c r="K14" i="4"/>
  <c r="L14" i="4"/>
  <c r="F14" i="4"/>
  <c r="B14" i="4"/>
  <c r="G9" i="4"/>
  <c r="H9" i="4"/>
  <c r="I9" i="4"/>
  <c r="J9" i="4"/>
  <c r="K9" i="4"/>
  <c r="L9" i="4"/>
  <c r="B9" i="4"/>
  <c r="G37" i="5"/>
  <c r="H37" i="5"/>
  <c r="I37" i="5"/>
  <c r="J37" i="5"/>
  <c r="K37" i="5"/>
  <c r="L37" i="5"/>
  <c r="F37" i="5"/>
  <c r="B37" i="5"/>
  <c r="G34" i="5"/>
  <c r="H34" i="5"/>
  <c r="I34" i="5"/>
  <c r="J34" i="5"/>
  <c r="K34" i="5"/>
  <c r="L34" i="5"/>
  <c r="F34" i="5"/>
  <c r="B34" i="5"/>
  <c r="G31" i="5"/>
  <c r="H31" i="5"/>
  <c r="I31" i="5"/>
  <c r="J31" i="5"/>
  <c r="K31" i="5"/>
  <c r="L31" i="5"/>
  <c r="F31" i="5"/>
  <c r="B31" i="5"/>
  <c r="G27" i="5"/>
  <c r="H27" i="5"/>
  <c r="I27" i="5"/>
  <c r="J27" i="5"/>
  <c r="K27" i="5"/>
  <c r="L27" i="5"/>
  <c r="F27" i="5"/>
  <c r="B27" i="5"/>
  <c r="G20" i="5"/>
  <c r="H20" i="5"/>
  <c r="I20" i="5"/>
  <c r="J20" i="5"/>
  <c r="K20" i="5"/>
  <c r="L20" i="5"/>
  <c r="F20" i="5"/>
  <c r="B20" i="5"/>
  <c r="G17" i="5"/>
  <c r="H17" i="5"/>
  <c r="I17" i="5"/>
  <c r="J17" i="5"/>
  <c r="K17" i="5"/>
  <c r="L17" i="5"/>
  <c r="F17" i="5"/>
  <c r="B17" i="5"/>
  <c r="G13" i="5"/>
  <c r="H13" i="5"/>
  <c r="I13" i="5"/>
  <c r="J13" i="5"/>
  <c r="K13" i="5"/>
  <c r="L13" i="5"/>
  <c r="F13" i="5"/>
  <c r="B13" i="5"/>
  <c r="G13" i="6"/>
  <c r="H13" i="6"/>
  <c r="I13" i="6"/>
  <c r="J13" i="6"/>
  <c r="K13" i="6"/>
  <c r="L13" i="6"/>
  <c r="F13" i="6"/>
  <c r="B13" i="6"/>
  <c r="G45" i="2"/>
  <c r="H45" i="2"/>
  <c r="I45" i="2"/>
  <c r="J45" i="2"/>
  <c r="K45" i="2"/>
  <c r="L45" i="2"/>
  <c r="F45" i="2"/>
  <c r="B45" i="2"/>
  <c r="G38" i="2"/>
  <c r="H38" i="2"/>
  <c r="I38" i="2"/>
  <c r="J38" i="2"/>
  <c r="K38" i="2"/>
  <c r="L38" i="2"/>
  <c r="F38" i="2"/>
  <c r="B38" i="2"/>
  <c r="G35" i="2"/>
  <c r="H35" i="2"/>
  <c r="I35" i="2"/>
  <c r="J35" i="2"/>
  <c r="K35" i="2"/>
  <c r="L35" i="2"/>
  <c r="F35" i="2"/>
  <c r="B35" i="2"/>
  <c r="G30" i="2"/>
  <c r="H30" i="2"/>
  <c r="I30" i="2"/>
  <c r="J30" i="2"/>
  <c r="K30" i="2"/>
  <c r="L30" i="2"/>
  <c r="F30" i="2"/>
  <c r="B30" i="2"/>
  <c r="G27" i="2"/>
  <c r="H27" i="2"/>
  <c r="I27" i="2"/>
  <c r="J27" i="2"/>
  <c r="K27" i="2"/>
  <c r="L27" i="2"/>
  <c r="F27" i="2"/>
  <c r="B27" i="2"/>
  <c r="G22" i="2"/>
  <c r="H22" i="2"/>
  <c r="I22" i="2"/>
  <c r="J22" i="2"/>
  <c r="K22" i="2"/>
  <c r="L22" i="2"/>
  <c r="F22" i="2"/>
  <c r="B22" i="2"/>
  <c r="G19" i="2"/>
  <c r="H19" i="2"/>
  <c r="I19" i="2"/>
  <c r="J19" i="2"/>
  <c r="K19" i="2"/>
  <c r="L19" i="2"/>
  <c r="F19" i="2"/>
  <c r="B19" i="2"/>
  <c r="G10" i="2"/>
  <c r="H10" i="2"/>
  <c r="I10" i="2"/>
  <c r="J10" i="2"/>
  <c r="K10" i="2"/>
  <c r="L10" i="2"/>
  <c r="F10" i="2"/>
  <c r="B10" i="2"/>
  <c r="G61" i="1"/>
  <c r="H61" i="1"/>
  <c r="I61" i="1"/>
  <c r="J61" i="1"/>
  <c r="K61" i="1"/>
  <c r="L61" i="1"/>
  <c r="F61" i="1"/>
  <c r="B61" i="1"/>
  <c r="G57" i="1"/>
  <c r="H57" i="1"/>
  <c r="I57" i="1"/>
  <c r="J57" i="1"/>
  <c r="K57" i="1"/>
  <c r="L57" i="1"/>
  <c r="F57" i="1"/>
  <c r="B57" i="1"/>
  <c r="G53" i="1"/>
  <c r="H53" i="1"/>
  <c r="I53" i="1"/>
  <c r="J53" i="1"/>
  <c r="K53" i="1"/>
  <c r="L53" i="1"/>
  <c r="F53" i="1"/>
  <c r="B53" i="1"/>
  <c r="G47" i="1"/>
  <c r="H47" i="1"/>
  <c r="I47" i="1"/>
  <c r="J47" i="1"/>
  <c r="K47" i="1"/>
  <c r="L47" i="1"/>
  <c r="F47" i="1"/>
  <c r="B47" i="1"/>
  <c r="G43" i="1"/>
  <c r="H43" i="1"/>
  <c r="I43" i="1"/>
  <c r="J43" i="1"/>
  <c r="K43" i="1"/>
  <c r="L43" i="1"/>
  <c r="F43" i="1"/>
  <c r="B43" i="1"/>
  <c r="G40" i="1"/>
  <c r="H40" i="1"/>
  <c r="I40" i="1"/>
  <c r="J40" i="1"/>
  <c r="K40" i="1"/>
  <c r="L40" i="1"/>
  <c r="F40" i="1"/>
  <c r="B40" i="1"/>
  <c r="G36" i="1"/>
  <c r="H36" i="1"/>
  <c r="I36" i="1"/>
  <c r="J36" i="1"/>
  <c r="K36" i="1"/>
  <c r="L36" i="1"/>
  <c r="F36" i="1"/>
  <c r="B36" i="1"/>
  <c r="G33" i="1"/>
  <c r="H33" i="1"/>
  <c r="I33" i="1"/>
  <c r="J33" i="1"/>
  <c r="K33" i="1"/>
  <c r="L33" i="1"/>
  <c r="F33" i="1"/>
  <c r="B33" i="1"/>
  <c r="G30" i="1"/>
  <c r="H30" i="1"/>
  <c r="I30" i="1"/>
  <c r="J30" i="1"/>
  <c r="K30" i="1"/>
  <c r="L30" i="1"/>
  <c r="F30" i="1"/>
  <c r="B30" i="1"/>
  <c r="G26" i="1"/>
  <c r="H26" i="1"/>
  <c r="I26" i="1"/>
  <c r="J26" i="1"/>
  <c r="K26" i="1"/>
  <c r="L26" i="1"/>
  <c r="F26" i="1"/>
  <c r="B26" i="1"/>
  <c r="G22" i="1"/>
  <c r="H22" i="1"/>
  <c r="I22" i="1"/>
  <c r="J22" i="1"/>
  <c r="K22" i="1"/>
  <c r="L22" i="1"/>
  <c r="F22" i="1"/>
  <c r="B22" i="1"/>
  <c r="G18" i="1"/>
  <c r="H18" i="1"/>
  <c r="I18" i="1"/>
  <c r="J18" i="1"/>
  <c r="K18" i="1"/>
  <c r="L18" i="1"/>
  <c r="F18" i="1"/>
  <c r="B18" i="1"/>
  <c r="G15" i="1"/>
  <c r="H15" i="1"/>
  <c r="I15" i="1"/>
  <c r="J15" i="1"/>
  <c r="K15" i="1"/>
  <c r="L15" i="1"/>
  <c r="F15" i="1"/>
  <c r="B15" i="1"/>
  <c r="G10" i="1"/>
  <c r="H10" i="1"/>
  <c r="I10" i="1"/>
  <c r="J10" i="1"/>
  <c r="K10" i="1"/>
  <c r="L10" i="1"/>
  <c r="F10" i="1"/>
  <c r="B10" i="1"/>
  <c r="D7" i="6"/>
  <c r="E7" i="6" s="1"/>
  <c r="D8" i="6"/>
  <c r="E8" i="6" s="1"/>
  <c r="D9" i="6"/>
  <c r="E9" i="6" s="1"/>
  <c r="D10" i="6"/>
  <c r="E10" i="6"/>
  <c r="D11" i="6"/>
  <c r="E11" i="6" s="1"/>
  <c r="D12" i="6"/>
  <c r="E12" i="6" s="1"/>
  <c r="D6" i="6"/>
  <c r="E6" i="6" s="1"/>
  <c r="D7" i="5"/>
  <c r="E7" i="5" s="1"/>
  <c r="D8" i="5"/>
  <c r="E8" i="5"/>
  <c r="D9" i="5"/>
  <c r="E9" i="5" s="1"/>
  <c r="D10" i="5"/>
  <c r="E10" i="5"/>
  <c r="D11" i="5"/>
  <c r="E11" i="5" s="1"/>
  <c r="D12" i="5"/>
  <c r="E12" i="5" s="1"/>
  <c r="D14" i="5"/>
  <c r="E14" i="5" s="1"/>
  <c r="D15" i="5"/>
  <c r="E15" i="5"/>
  <c r="D16" i="5"/>
  <c r="E16" i="5" s="1"/>
  <c r="D18" i="5"/>
  <c r="E18" i="5" s="1"/>
  <c r="D19" i="5"/>
  <c r="E19" i="5" s="1"/>
  <c r="D21" i="5"/>
  <c r="E21" i="5" s="1"/>
  <c r="D22" i="5"/>
  <c r="E22" i="5" s="1"/>
  <c r="D23" i="5"/>
  <c r="E23" i="5" s="1"/>
  <c r="D25" i="5"/>
  <c r="E25" i="5" s="1"/>
  <c r="D26" i="5"/>
  <c r="E26" i="5" s="1"/>
  <c r="D28" i="5"/>
  <c r="E28" i="5" s="1"/>
  <c r="D29" i="5"/>
  <c r="E29" i="5" s="1"/>
  <c r="D30" i="5"/>
  <c r="E30" i="5" s="1"/>
  <c r="D32" i="5"/>
  <c r="E32" i="5"/>
  <c r="D33" i="5"/>
  <c r="E33" i="5" s="1"/>
  <c r="D35" i="5"/>
  <c r="E35" i="5" s="1"/>
  <c r="D36" i="5"/>
  <c r="E36" i="5"/>
  <c r="D38" i="5"/>
  <c r="E38" i="5" s="1"/>
  <c r="D6" i="5"/>
  <c r="E6" i="5"/>
  <c r="D49" i="4"/>
  <c r="E49" i="4" s="1"/>
  <c r="D7" i="4"/>
  <c r="E7" i="4" s="1"/>
  <c r="D8" i="4"/>
  <c r="E8" i="4" s="1"/>
  <c r="D10" i="4"/>
  <c r="E10" i="4"/>
  <c r="D11" i="4"/>
  <c r="E11" i="4" s="1"/>
  <c r="D12" i="4"/>
  <c r="E12" i="4"/>
  <c r="D13" i="4"/>
  <c r="E13" i="4" s="1"/>
  <c r="D15" i="4"/>
  <c r="E15" i="4" s="1"/>
  <c r="D16" i="4"/>
  <c r="E16" i="4" s="1"/>
  <c r="D17" i="4"/>
  <c r="E17" i="4" s="1"/>
  <c r="D18" i="4"/>
  <c r="E18" i="4" s="1"/>
  <c r="D19" i="4"/>
  <c r="E19" i="4" s="1"/>
  <c r="D21" i="4"/>
  <c r="E21" i="4" s="1"/>
  <c r="D22" i="4"/>
  <c r="E22" i="4" s="1"/>
  <c r="D23" i="4"/>
  <c r="E23" i="4" s="1"/>
  <c r="D24" i="4"/>
  <c r="E24" i="4" s="1"/>
  <c r="D25" i="4"/>
  <c r="E25" i="4" s="1"/>
  <c r="D27" i="4"/>
  <c r="E27" i="4" s="1"/>
  <c r="D28" i="4"/>
  <c r="E28" i="4" s="1"/>
  <c r="D30" i="4"/>
  <c r="E30" i="4" s="1"/>
  <c r="D31" i="4"/>
  <c r="E31" i="4" s="1"/>
  <c r="D32" i="4"/>
  <c r="E32" i="4" s="1"/>
  <c r="D33" i="4"/>
  <c r="E33" i="4" s="1"/>
  <c r="D34" i="4"/>
  <c r="E34" i="4" s="1"/>
  <c r="D36" i="4"/>
  <c r="E36" i="4" s="1"/>
  <c r="D37" i="4"/>
  <c r="E37" i="4" s="1"/>
  <c r="D38" i="4"/>
  <c r="E38" i="4" s="1"/>
  <c r="D39" i="4"/>
  <c r="E39" i="4" s="1"/>
  <c r="D40" i="4"/>
  <c r="E40" i="4" s="1"/>
  <c r="D42" i="4"/>
  <c r="E42" i="4" s="1"/>
  <c r="D43" i="4"/>
  <c r="E43" i="4" s="1"/>
  <c r="D44" i="4"/>
  <c r="E44" i="4" s="1"/>
  <c r="D45" i="4"/>
  <c r="E45" i="4" s="1"/>
  <c r="D46" i="4"/>
  <c r="E46" i="4" s="1"/>
  <c r="D47" i="4"/>
  <c r="E47" i="4" s="1"/>
  <c r="D6" i="4"/>
  <c r="E6" i="4" s="1"/>
  <c r="D7" i="3"/>
  <c r="E7" i="3" s="1"/>
  <c r="D8" i="3"/>
  <c r="E8" i="3" s="1"/>
  <c r="D9" i="3"/>
  <c r="E9" i="3" s="1"/>
  <c r="D11" i="3"/>
  <c r="E11" i="3" s="1"/>
  <c r="D12" i="3"/>
  <c r="E12" i="3"/>
  <c r="D14" i="3"/>
  <c r="E14" i="3"/>
  <c r="D15" i="3"/>
  <c r="E15" i="3" s="1"/>
  <c r="D16" i="3"/>
  <c r="E16" i="3" s="1"/>
  <c r="D17" i="3"/>
  <c r="E17" i="3" s="1"/>
  <c r="D19" i="3"/>
  <c r="E19" i="3" s="1"/>
  <c r="D20" i="3"/>
  <c r="E20" i="3" s="1"/>
  <c r="D22" i="3"/>
  <c r="E22" i="3"/>
  <c r="D23" i="3"/>
  <c r="E23" i="3" s="1"/>
  <c r="D24" i="3"/>
  <c r="E24" i="3" s="1"/>
  <c r="D26" i="3"/>
  <c r="E26" i="3" s="1"/>
  <c r="D27" i="3"/>
  <c r="E27" i="3" s="1"/>
  <c r="D29" i="3"/>
  <c r="E29" i="3"/>
  <c r="D30" i="3"/>
  <c r="E30" i="3"/>
  <c r="D31" i="3"/>
  <c r="E31" i="3" s="1"/>
  <c r="D35" i="3"/>
  <c r="E35" i="3" s="1"/>
  <c r="D36" i="3"/>
  <c r="E36" i="3" s="1"/>
  <c r="D37" i="3"/>
  <c r="E37" i="3" s="1"/>
  <c r="D38" i="3"/>
  <c r="E38" i="3" s="1"/>
  <c r="D39" i="3"/>
  <c r="E39" i="3" s="1"/>
  <c r="D41" i="3"/>
  <c r="E41" i="3" s="1"/>
  <c r="D6" i="3"/>
  <c r="E6" i="3" s="1"/>
  <c r="D7" i="2"/>
  <c r="E7" i="2" s="1"/>
  <c r="D8" i="2"/>
  <c r="E8" i="2"/>
  <c r="D9" i="2"/>
  <c r="E9" i="2" s="1"/>
  <c r="D11" i="2"/>
  <c r="E11" i="2" s="1"/>
  <c r="D12" i="2"/>
  <c r="E12" i="2" s="1"/>
  <c r="D13" i="2"/>
  <c r="E13" i="2" s="1"/>
  <c r="D15" i="2"/>
  <c r="E15" i="2" s="1"/>
  <c r="D16" i="2"/>
  <c r="E16" i="2" s="1"/>
  <c r="D17" i="2"/>
  <c r="E17" i="2" s="1"/>
  <c r="D18" i="2"/>
  <c r="E18" i="2" s="1"/>
  <c r="D20" i="2"/>
  <c r="E20" i="2" s="1"/>
  <c r="D21" i="2"/>
  <c r="E21" i="2"/>
  <c r="D23" i="2"/>
  <c r="E23" i="2" s="1"/>
  <c r="D24" i="2"/>
  <c r="E24" i="2" s="1"/>
  <c r="D25" i="2"/>
  <c r="E25" i="2" s="1"/>
  <c r="D26" i="2"/>
  <c r="E26" i="2" s="1"/>
  <c r="D28" i="2"/>
  <c r="E28" i="2" s="1"/>
  <c r="D29" i="2"/>
  <c r="E29" i="2" s="1"/>
  <c r="D31" i="2"/>
  <c r="E31" i="2" s="1"/>
  <c r="D32" i="2"/>
  <c r="E32" i="2" s="1"/>
  <c r="D33" i="2"/>
  <c r="E33" i="2" s="1"/>
  <c r="D34" i="2"/>
  <c r="E34" i="2"/>
  <c r="D36" i="2"/>
  <c r="E36" i="2" s="1"/>
  <c r="D37" i="2"/>
  <c r="E37" i="2" s="1"/>
  <c r="D39" i="2"/>
  <c r="D42" i="2"/>
  <c r="E42" i="2" s="1"/>
  <c r="D43" i="2"/>
  <c r="E43" i="2" s="1"/>
  <c r="D44" i="2"/>
  <c r="E44" i="2" s="1"/>
  <c r="D6" i="2"/>
  <c r="E6" i="2" s="1"/>
  <c r="D7" i="1"/>
  <c r="E7" i="1"/>
  <c r="D8" i="1"/>
  <c r="E8" i="1" s="1"/>
  <c r="D9" i="1"/>
  <c r="E9" i="1"/>
  <c r="D11" i="1"/>
  <c r="E11" i="1" s="1"/>
  <c r="D12" i="1"/>
  <c r="E12" i="1" s="1"/>
  <c r="D13" i="1"/>
  <c r="E13" i="1" s="1"/>
  <c r="D14" i="1"/>
  <c r="E14" i="1" s="1"/>
  <c r="D16" i="1"/>
  <c r="E16" i="1" s="1"/>
  <c r="D17" i="1"/>
  <c r="E17" i="1" s="1"/>
  <c r="D19" i="1"/>
  <c r="E19" i="1" s="1"/>
  <c r="D20" i="1"/>
  <c r="E20" i="1" s="1"/>
  <c r="D21" i="1"/>
  <c r="E21" i="1"/>
  <c r="D23" i="1"/>
  <c r="E23" i="1" s="1"/>
  <c r="D24" i="1"/>
  <c r="E24" i="1" s="1"/>
  <c r="D25" i="1"/>
  <c r="E25" i="1"/>
  <c r="D27" i="1"/>
  <c r="E27" i="1"/>
  <c r="D28" i="1"/>
  <c r="E28" i="1" s="1"/>
  <c r="D29" i="1"/>
  <c r="E29" i="1" s="1"/>
  <c r="D31" i="1"/>
  <c r="E31" i="1" s="1"/>
  <c r="D32" i="1"/>
  <c r="E32" i="1" s="1"/>
  <c r="D34" i="1"/>
  <c r="E34" i="1" s="1"/>
  <c r="D35" i="1"/>
  <c r="E35" i="1"/>
  <c r="D37" i="1"/>
  <c r="E37" i="1"/>
  <c r="D38" i="1"/>
  <c r="E38" i="1" s="1"/>
  <c r="D39" i="1"/>
  <c r="E39" i="1" s="1"/>
  <c r="D41" i="1"/>
  <c r="E41" i="1" s="1"/>
  <c r="D42" i="1"/>
  <c r="E42" i="1"/>
  <c r="D44" i="1"/>
  <c r="E44" i="1" s="1"/>
  <c r="D45" i="1"/>
  <c r="E45" i="1" s="1"/>
  <c r="D46" i="1"/>
  <c r="E46" i="1" s="1"/>
  <c r="D48" i="1"/>
  <c r="E48" i="1"/>
  <c r="D49" i="1"/>
  <c r="E49" i="1"/>
  <c r="D50" i="1"/>
  <c r="E50" i="1" s="1"/>
  <c r="D51" i="1"/>
  <c r="E51" i="1" s="1"/>
  <c r="D52" i="1"/>
  <c r="E52" i="1" s="1"/>
  <c r="D54" i="1"/>
  <c r="E54" i="1" s="1"/>
  <c r="D55" i="1"/>
  <c r="E55" i="1" s="1"/>
  <c r="D56" i="1"/>
  <c r="E56" i="1" s="1"/>
  <c r="D58" i="1"/>
  <c r="E58" i="1"/>
  <c r="D59" i="1"/>
  <c r="E59" i="1"/>
  <c r="D60" i="1"/>
  <c r="E60" i="1" s="1"/>
  <c r="D62" i="1"/>
  <c r="E62" i="1" s="1"/>
  <c r="D6" i="1"/>
  <c r="E6" i="1" s="1"/>
  <c r="C13" i="6"/>
  <c r="C37" i="5"/>
  <c r="C34" i="5"/>
  <c r="D34" i="5" s="1"/>
  <c r="E34" i="5" s="1"/>
  <c r="C31" i="5"/>
  <c r="C27" i="5"/>
  <c r="D27" i="5" s="1"/>
  <c r="E27" i="5" s="1"/>
  <c r="C24" i="5"/>
  <c r="C20" i="5"/>
  <c r="C17" i="5"/>
  <c r="C13" i="5"/>
  <c r="C41" i="4"/>
  <c r="C35" i="4"/>
  <c r="D35" i="4" s="1"/>
  <c r="E35" i="4" s="1"/>
  <c r="C29" i="4"/>
  <c r="D29" i="4" s="1"/>
  <c r="E29" i="4" s="1"/>
  <c r="C26" i="4"/>
  <c r="C14" i="4"/>
  <c r="D14" i="4" s="1"/>
  <c r="E14" i="4" s="1"/>
  <c r="C9" i="4"/>
  <c r="C28" i="3"/>
  <c r="D28" i="3" s="1"/>
  <c r="E28" i="3" s="1"/>
  <c r="C25" i="3"/>
  <c r="D25" i="3" s="1"/>
  <c r="E25" i="3" s="1"/>
  <c r="C21" i="3"/>
  <c r="C18" i="3"/>
  <c r="C13" i="3"/>
  <c r="C10" i="3"/>
  <c r="D10" i="3" s="1"/>
  <c r="E10" i="3" s="1"/>
  <c r="C45" i="2"/>
  <c r="C38" i="2"/>
  <c r="C35" i="2"/>
  <c r="C30" i="2"/>
  <c r="C27" i="2"/>
  <c r="C22" i="2"/>
  <c r="C19" i="2"/>
  <c r="C10" i="2"/>
  <c r="C61" i="1"/>
  <c r="C57" i="1"/>
  <c r="C53" i="1"/>
  <c r="D53" i="1" s="1"/>
  <c r="E53" i="1" s="1"/>
  <c r="C47" i="1"/>
  <c r="C43" i="1"/>
  <c r="C40" i="1"/>
  <c r="C36" i="1"/>
  <c r="C33" i="1"/>
  <c r="C30" i="1"/>
  <c r="D30" i="1" s="1"/>
  <c r="E30" i="1" s="1"/>
  <c r="C26" i="1"/>
  <c r="C22" i="1"/>
  <c r="C18" i="1"/>
  <c r="C15" i="1"/>
  <c r="D15" i="1" s="1"/>
  <c r="E15" i="1" s="1"/>
  <c r="C10" i="1"/>
  <c r="D10" i="1" s="1"/>
  <c r="E10" i="1" s="1"/>
  <c r="D10" i="2" l="1"/>
  <c r="E10" i="2" s="1"/>
  <c r="D38" i="2"/>
  <c r="E38" i="2" s="1"/>
  <c r="D45" i="2"/>
  <c r="E45" i="2" s="1"/>
  <c r="D35" i="2"/>
  <c r="E35" i="2" s="1"/>
  <c r="D14" i="2"/>
  <c r="E14" i="2" s="1"/>
  <c r="D19" i="2"/>
  <c r="E19" i="2" s="1"/>
  <c r="D22" i="2"/>
  <c r="E22" i="2" s="1"/>
  <c r="D27" i="2"/>
  <c r="E27" i="2" s="1"/>
  <c r="D30" i="2"/>
  <c r="E30" i="2" s="1"/>
  <c r="D13" i="3"/>
  <c r="E13" i="3" s="1"/>
  <c r="D18" i="3"/>
  <c r="E18" i="3" s="1"/>
  <c r="D33" i="3"/>
  <c r="E33" i="3" s="1"/>
  <c r="D9" i="4"/>
  <c r="E9" i="4" s="1"/>
  <c r="D26" i="1"/>
  <c r="E26" i="1" s="1"/>
  <c r="D57" i="1"/>
  <c r="E57" i="1" s="1"/>
  <c r="D13" i="5"/>
  <c r="E13" i="5" s="1"/>
  <c r="D17" i="5"/>
  <c r="E17" i="5" s="1"/>
  <c r="D13" i="6"/>
  <c r="E13" i="6" s="1"/>
  <c r="D20" i="5"/>
  <c r="E20" i="5" s="1"/>
  <c r="D31" i="5"/>
  <c r="E31" i="5" s="1"/>
  <c r="D37" i="5"/>
  <c r="E37" i="5" s="1"/>
  <c r="D24" i="5"/>
  <c r="E24" i="5" s="1"/>
  <c r="D26" i="4"/>
  <c r="E26" i="4" s="1"/>
  <c r="D41" i="4"/>
  <c r="E41" i="4" s="1"/>
  <c r="D20" i="4"/>
  <c r="E20" i="4" s="1"/>
  <c r="D21" i="3"/>
  <c r="E21" i="3" s="1"/>
  <c r="D40" i="3"/>
  <c r="E40" i="3" s="1"/>
  <c r="D41" i="2"/>
  <c r="E41" i="2" s="1"/>
  <c r="D33" i="1"/>
  <c r="E33" i="1" s="1"/>
  <c r="D18" i="1"/>
  <c r="E18" i="1" s="1"/>
  <c r="D22" i="1"/>
  <c r="E22" i="1" s="1"/>
  <c r="D36" i="1"/>
  <c r="E36" i="1" s="1"/>
  <c r="D40" i="1"/>
  <c r="E40" i="1" s="1"/>
  <c r="D43" i="1"/>
  <c r="E43" i="1" s="1"/>
  <c r="D47" i="1"/>
  <c r="E47" i="1" s="1"/>
  <c r="D61" i="1"/>
  <c r="E61" i="1" s="1"/>
  <c r="E39" i="2"/>
</calcChain>
</file>

<file path=xl/sharedStrings.xml><?xml version="1.0" encoding="utf-8"?>
<sst xmlns="http://schemas.openxmlformats.org/spreadsheetml/2006/main" count="547" uniqueCount="252">
  <si>
    <t>Darke County</t>
  </si>
  <si>
    <t>Source: U.S. Department of Commerce, Bureau of Census</t>
  </si>
  <si>
    <t>Area Name</t>
  </si>
  <si>
    <t>Total Population 2010</t>
  </si>
  <si>
    <t>% Change</t>
  </si>
  <si>
    <t>Population Change</t>
  </si>
  <si>
    <t>One Race Only</t>
  </si>
  <si>
    <t>Hispanic Origin</t>
  </si>
  <si>
    <t>Adams Township</t>
  </si>
  <si>
    <t>Bradford Village (part)</t>
  </si>
  <si>
    <t>Gettysburg Village</t>
  </si>
  <si>
    <t>Remainder of Adams Township</t>
  </si>
  <si>
    <t>Allen Township</t>
  </si>
  <si>
    <t>Burkettsville Village (part)</t>
  </si>
  <si>
    <t>New Weston Village</t>
  </si>
  <si>
    <t>Rossburg Village</t>
  </si>
  <si>
    <t>Remainder of Allen Township</t>
  </si>
  <si>
    <t>Brown Township</t>
  </si>
  <si>
    <t>Ansonia Village</t>
  </si>
  <si>
    <t>Remainder of Brown Township</t>
  </si>
  <si>
    <t>Butler Township</t>
  </si>
  <si>
    <t>Castine Village</t>
  </si>
  <si>
    <t>New Madison Village (part)</t>
  </si>
  <si>
    <t>Remainder of Butler Township</t>
  </si>
  <si>
    <t>Franklin Township</t>
  </si>
  <si>
    <t>Greenville Township</t>
  </si>
  <si>
    <t>Greenville City</t>
  </si>
  <si>
    <t>Remainder of Greenville Township</t>
  </si>
  <si>
    <t>Harrison Township</t>
  </si>
  <si>
    <t>Hollansburg Village</t>
  </si>
  <si>
    <t>Remainder of Harrison Township</t>
  </si>
  <si>
    <t>Jackson Township</t>
  </si>
  <si>
    <t>Union City Village</t>
  </si>
  <si>
    <t>Remainder of Jackson Township</t>
  </si>
  <si>
    <t>Liberty Township</t>
  </si>
  <si>
    <t>Palestine Village</t>
  </si>
  <si>
    <t>Remainder of Liberty Township</t>
  </si>
  <si>
    <t>Mississinawa Township</t>
  </si>
  <si>
    <t>Monroe Township</t>
  </si>
  <si>
    <t>Pitsburg Village</t>
  </si>
  <si>
    <t>Remainder of Monroe Township</t>
  </si>
  <si>
    <t>Neave Township</t>
  </si>
  <si>
    <t>Wayne Lakes Village</t>
  </si>
  <si>
    <t>Remainder of Neave Township</t>
  </si>
  <si>
    <t>Patterson Township</t>
  </si>
  <si>
    <t>Osgood Village</t>
  </si>
  <si>
    <t>Yorkshire Village</t>
  </si>
  <si>
    <t>Remainder of Patterson Township</t>
  </si>
  <si>
    <t>Richland Township</t>
  </si>
  <si>
    <t>Twin Township</t>
  </si>
  <si>
    <t>Arcanum Village</t>
  </si>
  <si>
    <t>Gordon Village</t>
  </si>
  <si>
    <t>Ithaca Village</t>
  </si>
  <si>
    <t>Remainder of Twin Township</t>
  </si>
  <si>
    <t>Van Buren Township</t>
  </si>
  <si>
    <t>Wabash Township</t>
  </si>
  <si>
    <t>North Star Village</t>
  </si>
  <si>
    <t>Remainder of Wabash Township</t>
  </si>
  <si>
    <t>Washington Township</t>
  </si>
  <si>
    <t>Wayne Township</t>
  </si>
  <si>
    <t>Versailles Village</t>
  </si>
  <si>
    <t>Remainder of Wayne Township</t>
  </si>
  <si>
    <t>York Township</t>
  </si>
  <si>
    <t>Greene County</t>
  </si>
  <si>
    <t>Bath Township</t>
  </si>
  <si>
    <t>Fairborn City (part)</t>
  </si>
  <si>
    <t>Wright-Patterson AFB CDP (part)</t>
  </si>
  <si>
    <t>Remainder of Bath Township</t>
  </si>
  <si>
    <t>Beavercreek Township</t>
  </si>
  <si>
    <t>Remainder of Beavercreek Township</t>
  </si>
  <si>
    <t>Bellbrook City</t>
  </si>
  <si>
    <t>Caesarscreek Township</t>
  </si>
  <si>
    <t>Cedarville Township</t>
  </si>
  <si>
    <t>Cedarville Village</t>
  </si>
  <si>
    <t>Remainder of Cedarville Township</t>
  </si>
  <si>
    <t>Jefferson Township</t>
  </si>
  <si>
    <t>Bowersville Village</t>
  </si>
  <si>
    <t>Remainder of Jefferson Township</t>
  </si>
  <si>
    <t>Kettering City (part)</t>
  </si>
  <si>
    <t>Miami Township</t>
  </si>
  <si>
    <t>Clifton Village (part)</t>
  </si>
  <si>
    <t>Yellow Springs Village</t>
  </si>
  <si>
    <t>Remainder of Miami Township</t>
  </si>
  <si>
    <t>New Jasper Township</t>
  </si>
  <si>
    <t>Shawnee Hills CDP (part)</t>
  </si>
  <si>
    <t>Remainder of New Jasper Township</t>
  </si>
  <si>
    <t>Ross Township</t>
  </si>
  <si>
    <t>Jamestown Village (part)</t>
  </si>
  <si>
    <t>Silvercreek Township</t>
  </si>
  <si>
    <t>Remainder of Silvercreek Township</t>
  </si>
  <si>
    <t>Sugarcreek Township</t>
  </si>
  <si>
    <t>Xenia City</t>
  </si>
  <si>
    <t>Xenia Township</t>
  </si>
  <si>
    <t>Wilberforce CDP</t>
  </si>
  <si>
    <t>Remainder of Xenia Township</t>
  </si>
  <si>
    <t>Beavercreek City</t>
  </si>
  <si>
    <t>Spring Valley Township</t>
  </si>
  <si>
    <t>Spring Valley Village</t>
  </si>
  <si>
    <t>Remainder of Spring Valley Township</t>
  </si>
  <si>
    <t>Miami County</t>
  </si>
  <si>
    <t>Bethel Township</t>
  </si>
  <si>
    <t>Fletcher Village</t>
  </si>
  <si>
    <t>Concord Township</t>
  </si>
  <si>
    <t>Remainder of Concord Township</t>
  </si>
  <si>
    <t>Elizabeth Township</t>
  </si>
  <si>
    <t>Huber Heights (part)</t>
  </si>
  <si>
    <t>Lostcreek Township</t>
  </si>
  <si>
    <t>Casstown Village</t>
  </si>
  <si>
    <t>Remainder of Lostcreek Township</t>
  </si>
  <si>
    <t>Tipp City City</t>
  </si>
  <si>
    <t>Newberry Township</t>
  </si>
  <si>
    <t>Covington Village</t>
  </si>
  <si>
    <t>Remainder of Newberry Township</t>
  </si>
  <si>
    <t>Newton Township</t>
  </si>
  <si>
    <t>Pleasant Hill Village</t>
  </si>
  <si>
    <t>Remainder of Newton Township</t>
  </si>
  <si>
    <t>Piqua City</t>
  </si>
  <si>
    <t>Springcreek Township</t>
  </si>
  <si>
    <t>Staunton Township</t>
  </si>
  <si>
    <t>Union Township</t>
  </si>
  <si>
    <t>Laura Village</t>
  </si>
  <si>
    <t>Ludlow Falls Village</t>
  </si>
  <si>
    <t>Potsdam Village</t>
  </si>
  <si>
    <t>Union City (part)</t>
  </si>
  <si>
    <t>West Milton Village</t>
  </si>
  <si>
    <t>Remainder of Union Township</t>
  </si>
  <si>
    <t>Montgomery County</t>
  </si>
  <si>
    <t>Clay Township</t>
  </si>
  <si>
    <t>Brookville City (part)</t>
  </si>
  <si>
    <t>Phillipsburg Village</t>
  </si>
  <si>
    <t>Verona Village (part)</t>
  </si>
  <si>
    <t>Remainder of Clay Township</t>
  </si>
  <si>
    <t>Clayton City</t>
  </si>
  <si>
    <t>Dayton City</t>
  </si>
  <si>
    <t>Englewood City</t>
  </si>
  <si>
    <t>German Township</t>
  </si>
  <si>
    <t>Carlisle Village (part)</t>
  </si>
  <si>
    <t>Remainder of German Township</t>
  </si>
  <si>
    <t>Huber Heights City (part)</t>
  </si>
  <si>
    <t>Farmersville Village</t>
  </si>
  <si>
    <t>New Lebanon Village (part)</t>
  </si>
  <si>
    <t>Drexel CDP</t>
  </si>
  <si>
    <t>Miamisburg City</t>
  </si>
  <si>
    <t>Springboro City (part)</t>
  </si>
  <si>
    <t>Moraine City</t>
  </si>
  <si>
    <t>Oakwood City</t>
  </si>
  <si>
    <t>Perry Township</t>
  </si>
  <si>
    <t>Remainder of Perry Township</t>
  </si>
  <si>
    <t>Vandalia City</t>
  </si>
  <si>
    <t>Remainder of Washington Township</t>
  </si>
  <si>
    <t>West Carrollton City</t>
  </si>
  <si>
    <t>Riverside City</t>
  </si>
  <si>
    <t>Trotwood City</t>
  </si>
  <si>
    <t>Preble County</t>
  </si>
  <si>
    <t>Dixon Township</t>
  </si>
  <si>
    <t>Eaton City</t>
  </si>
  <si>
    <t>Gasper Township</t>
  </si>
  <si>
    <t>Gratis Township</t>
  </si>
  <si>
    <t>Gratis Village</t>
  </si>
  <si>
    <t>West Elkton Village</t>
  </si>
  <si>
    <t>Remainder of Gratis Township</t>
  </si>
  <si>
    <t>Lewisburg Village</t>
  </si>
  <si>
    <t>Israel Township</t>
  </si>
  <si>
    <t>College Corner Village (part)</t>
  </si>
  <si>
    <t>Remainder of Israel Township</t>
  </si>
  <si>
    <t>New Paris Village</t>
  </si>
  <si>
    <t>Lanier Township</t>
  </si>
  <si>
    <t>West Alexandria Village (part)</t>
  </si>
  <si>
    <t>Remainder of Lanier Township</t>
  </si>
  <si>
    <t>Eldorado Village</t>
  </si>
  <si>
    <t>West Manchester Village</t>
  </si>
  <si>
    <t>Somers Township</t>
  </si>
  <si>
    <t>Camden Village</t>
  </si>
  <si>
    <t>Remainder of Somers Township</t>
  </si>
  <si>
    <t>Twin township</t>
  </si>
  <si>
    <t>Warren County</t>
  </si>
  <si>
    <t>Springboro City (Warren County part)</t>
  </si>
  <si>
    <t>Springboro City (Total)</t>
  </si>
  <si>
    <t>Franklin City</t>
  </si>
  <si>
    <t>Union City (part)/Union City township</t>
  </si>
  <si>
    <t>Hunter CDP</t>
  </si>
  <si>
    <t>Middletown (part)</t>
  </si>
  <si>
    <t>Remainder of Franklin Township</t>
  </si>
  <si>
    <t>Carlisle City (part)</t>
  </si>
  <si>
    <t>Total Population 2020</t>
  </si>
  <si>
    <t>Germantown City</t>
  </si>
  <si>
    <t>Centerville City (part)</t>
  </si>
  <si>
    <t>Remainder of Sugarcreek Township</t>
  </si>
  <si>
    <t>N/A</t>
  </si>
  <si>
    <t>Troy City (part)</t>
  </si>
  <si>
    <t>Remainder of Staunton Township</t>
  </si>
  <si>
    <t>NA</t>
  </si>
  <si>
    <t>2020 White</t>
  </si>
  <si>
    <t>2020 Black</t>
  </si>
  <si>
    <t xml:space="preserve"> 2020 American Indian and Alaska Native</t>
  </si>
  <si>
    <t>2020 Asian</t>
  </si>
  <si>
    <t>2020 Native Hawaiian and Other Pacific Islander</t>
  </si>
  <si>
    <t>2020 Other</t>
  </si>
  <si>
    <t>2020 2 or More Races</t>
  </si>
  <si>
    <t>2010 2 or More Races</t>
  </si>
  <si>
    <t>2010 White</t>
  </si>
  <si>
    <t>2010 Black</t>
  </si>
  <si>
    <t>2010 American Indian and Alaska Native</t>
  </si>
  <si>
    <t>2010 Asian</t>
  </si>
  <si>
    <t>2010 Native Hawaiian and Other Pacific Islander</t>
  </si>
  <si>
    <t>2010 Other</t>
  </si>
  <si>
    <t>Change White</t>
  </si>
  <si>
    <t>Change Black</t>
  </si>
  <si>
    <t xml:space="preserve"> Change American Indian and Alaska Native</t>
  </si>
  <si>
    <t>Change Asian</t>
  </si>
  <si>
    <t>Change Native Hawaiian and Other Pacific Islander</t>
  </si>
  <si>
    <t>Change Other</t>
  </si>
  <si>
    <t>Change 2 or More Races</t>
  </si>
  <si>
    <t>% Change White</t>
  </si>
  <si>
    <t>% Change Black</t>
  </si>
  <si>
    <t xml:space="preserve"> % Change American Indian and Alaska Native</t>
  </si>
  <si>
    <t>% Change Asian</t>
  </si>
  <si>
    <t>% Change Native Hawaiian and Other Pacific Islander</t>
  </si>
  <si>
    <t>% Change Other</t>
  </si>
  <si>
    <t>% Change 2 or More Races</t>
  </si>
  <si>
    <t>Shelby County</t>
  </si>
  <si>
    <t>2020 American Indian and Alaska Native</t>
  </si>
  <si>
    <t>Change American Indian and Alaska Native</t>
  </si>
  <si>
    <t>% Change American Indian and Alaska Native</t>
  </si>
  <si>
    <t>Clinton Township</t>
  </si>
  <si>
    <t>Sidney City (part)</t>
  </si>
  <si>
    <t>Remainder of Clinton Township</t>
  </si>
  <si>
    <t>Cynthian Township</t>
  </si>
  <si>
    <t>Newport CDP</t>
  </si>
  <si>
    <t>Remainder of Cynthian Township</t>
  </si>
  <si>
    <t>Dinsmore Township</t>
  </si>
  <si>
    <t>Anna Village (part)</t>
  </si>
  <si>
    <t>Botkins Village</t>
  </si>
  <si>
    <t>Remainder of Dinsmore Township</t>
  </si>
  <si>
    <t>Green Township</t>
  </si>
  <si>
    <t>Jackson Center Village</t>
  </si>
  <si>
    <t>Loramie Township</t>
  </si>
  <si>
    <t>Russia Village</t>
  </si>
  <si>
    <t>Remainder of Loramie Township</t>
  </si>
  <si>
    <t>McLean Township</t>
  </si>
  <si>
    <t>Fort Loramie Village</t>
  </si>
  <si>
    <t>Remainder of McLean Township</t>
  </si>
  <si>
    <t>Orange Township</t>
  </si>
  <si>
    <t>Salem Township</t>
  </si>
  <si>
    <t>Port Jefferson Village</t>
  </si>
  <si>
    <t>Remainder of Salem Township</t>
  </si>
  <si>
    <t>Turtle Creek Township</t>
  </si>
  <si>
    <t>Remainder of Turtle Creek Township</t>
  </si>
  <si>
    <t>Kettlersville Village</t>
  </si>
  <si>
    <t>Remainder of Van Buren Township</t>
  </si>
  <si>
    <t>Lockington Village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</si>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</sst>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0.000%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9" xfId="0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9" fontId="1" fillId="0" borderId="22" xfId="2" applyFont="1" applyBorder="1"/>
    <xf numFmtId="9" fontId="1" fillId="0" borderId="23" xfId="2" applyFont="1" applyBorder="1"/>
    <xf numFmtId="9" fontId="1" fillId="0" borderId="24" xfId="2" applyFont="1" applyBorder="1"/>
    <xf numFmtId="9" fontId="1" fillId="0" borderId="25" xfId="2" applyFont="1" applyBorder="1"/>
    <xf numFmtId="9" fontId="1" fillId="0" borderId="26" xfId="2" applyFont="1" applyBorder="1"/>
    <xf numFmtId="9" fontId="1" fillId="0" borderId="27" xfId="2" applyFont="1" applyBorder="1"/>
    <xf numFmtId="0" fontId="0" fillId="0" borderId="28" xfId="0" applyBorder="1" applyAlignment="1">
      <alignment horizontal="left" indent="1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left" indent="1"/>
    </xf>
    <xf numFmtId="164" fontId="1" fillId="0" borderId="31" xfId="1" applyNumberFormat="1" applyFont="1" applyBorder="1"/>
    <xf numFmtId="164" fontId="1" fillId="0" borderId="32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0" fontId="0" fillId="0" borderId="35" xfId="0" applyBorder="1" applyAlignment="1">
      <alignment horizontal="left" indent="1"/>
    </xf>
    <xf numFmtId="0" fontId="0" fillId="0" borderId="5" xfId="0" applyBorder="1" applyAlignment="1">
      <alignment horizontal="left"/>
    </xf>
    <xf numFmtId="9" fontId="1" fillId="0" borderId="36" xfId="2" applyFont="1" applyBorder="1"/>
    <xf numFmtId="9" fontId="1" fillId="0" borderId="37" xfId="2" applyFont="1" applyBorder="1"/>
    <xf numFmtId="0" fontId="0" fillId="0" borderId="3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9" xfId="0" applyBorder="1"/>
    <xf numFmtId="164" fontId="1" fillId="0" borderId="40" xfId="1" applyNumberFormat="1" applyFont="1" applyBorder="1"/>
    <xf numFmtId="9" fontId="1" fillId="0" borderId="41" xfId="2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164" fontId="1" fillId="0" borderId="42" xfId="1" applyNumberFormat="1" applyFont="1" applyBorder="1"/>
    <xf numFmtId="164" fontId="1" fillId="0" borderId="5" xfId="1" applyNumberFormat="1" applyFont="1" applyBorder="1"/>
    <xf numFmtId="164" fontId="1" fillId="0" borderId="44" xfId="1" applyNumberFormat="1" applyFont="1" applyBorder="1"/>
    <xf numFmtId="0" fontId="0" fillId="0" borderId="28" xfId="0" applyFill="1" applyBorder="1" applyAlignment="1">
      <alignment horizontal="left" indent="1"/>
    </xf>
    <xf numFmtId="164" fontId="1" fillId="0" borderId="45" xfId="1" applyNumberFormat="1" applyFont="1" applyBorder="1"/>
    <xf numFmtId="0" fontId="0" fillId="0" borderId="46" xfId="0" applyBorder="1"/>
    <xf numFmtId="164" fontId="1" fillId="0" borderId="47" xfId="1" applyNumberFormat="1" applyFont="1" applyBorder="1"/>
    <xf numFmtId="9" fontId="1" fillId="0" borderId="48" xfId="2" applyFont="1" applyBorder="1"/>
    <xf numFmtId="164" fontId="0" fillId="0" borderId="15" xfId="0" applyNumberFormat="1" applyBorder="1"/>
    <xf numFmtId="164" fontId="0" fillId="0" borderId="32" xfId="0" applyNumberFormat="1" applyBorder="1"/>
    <xf numFmtId="164" fontId="0" fillId="0" borderId="0" xfId="0" applyNumberFormat="1"/>
    <xf numFmtId="164" fontId="1" fillId="0" borderId="15" xfId="1" applyNumberFormat="1" applyFont="1" applyBorder="1" applyAlignment="1">
      <alignment horizontal="right" indent="1"/>
    </xf>
    <xf numFmtId="0" fontId="0" fillId="0" borderId="8" xfId="0" applyFill="1" applyBorder="1" applyAlignment="1">
      <alignment horizontal="left" indent="1"/>
    </xf>
    <xf numFmtId="0" fontId="0" fillId="0" borderId="2" xfId="0" applyFill="1" applyBorder="1"/>
    <xf numFmtId="0" fontId="0" fillId="0" borderId="35" xfId="0" applyFill="1" applyBorder="1" applyAlignment="1">
      <alignment horizontal="left" indent="1"/>
    </xf>
    <xf numFmtId="0" fontId="0" fillId="0" borderId="30" xfId="0" applyFill="1" applyBorder="1" applyAlignment="1">
      <alignment horizontal="left" indent="1"/>
    </xf>
    <xf numFmtId="0" fontId="0" fillId="0" borderId="0" xfId="0" applyFill="1"/>
    <xf numFmtId="9" fontId="1" fillId="0" borderId="24" xfId="2" applyFont="1" applyBorder="1"/>
    <xf numFmtId="9" fontId="1" fillId="0" borderId="37" xfId="2" applyFont="1" applyBorder="1"/>
    <xf numFmtId="10" fontId="1" fillId="0" borderId="0" xfId="2" applyNumberFormat="1" applyFont="1"/>
    <xf numFmtId="165" fontId="1" fillId="0" borderId="0" xfId="2" applyNumberFormat="1" applyFont="1"/>
    <xf numFmtId="164" fontId="1" fillId="0" borderId="49" xfId="1" applyNumberFormat="1" applyFont="1" applyBorder="1"/>
    <xf numFmtId="164" fontId="1" fillId="0" borderId="50" xfId="1" applyNumberFormat="1" applyFont="1" applyBorder="1"/>
    <xf numFmtId="164" fontId="1" fillId="0" borderId="51" xfId="1" applyNumberFormat="1" applyFont="1" applyBorder="1"/>
    <xf numFmtId="164" fontId="0" fillId="0" borderId="52" xfId="0" applyNumberFormat="1" applyBorder="1"/>
    <xf numFmtId="164" fontId="1" fillId="0" borderId="10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 indent="1"/>
    </xf>
    <xf numFmtId="164" fontId="1" fillId="0" borderId="8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right" indent="1"/>
    </xf>
    <xf numFmtId="164" fontId="1" fillId="0" borderId="9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left" indent="1"/>
    </xf>
    <xf numFmtId="164" fontId="1" fillId="0" borderId="1" xfId="1" applyNumberFormat="1" applyFont="1" applyBorder="1"/>
    <xf numFmtId="164" fontId="1" fillId="0" borderId="2" xfId="1" applyNumberFormat="1" applyFont="1" applyBorder="1"/>
    <xf numFmtId="164" fontId="1" fillId="0" borderId="7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left" indent="1"/>
    </xf>
    <xf numFmtId="164" fontId="1" fillId="0" borderId="3" xfId="1" applyNumberFormat="1" applyFont="1" applyBorder="1"/>
    <xf numFmtId="164" fontId="1" fillId="0" borderId="53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right"/>
    </xf>
    <xf numFmtId="164" fontId="1" fillId="0" borderId="9" xfId="1" applyNumberFormat="1" applyFont="1" applyBorder="1"/>
    <xf numFmtId="164" fontId="1" fillId="0" borderId="39" xfId="1" applyNumberFormat="1" applyFont="1" applyBorder="1"/>
    <xf numFmtId="164" fontId="1" fillId="0" borderId="54" xfId="1" applyNumberFormat="1" applyFont="1" applyBorder="1"/>
    <xf numFmtId="164" fontId="1" fillId="0" borderId="29" xfId="1" applyNumberFormat="1" applyFont="1" applyFill="1" applyBorder="1" applyAlignment="1">
      <alignment horizontal="left" indent="1"/>
    </xf>
    <xf numFmtId="164" fontId="1" fillId="0" borderId="5" xfId="1" applyNumberFormat="1" applyFont="1" applyFill="1" applyBorder="1"/>
    <xf numFmtId="164" fontId="1" fillId="0" borderId="28" xfId="1" applyNumberFormat="1" applyFont="1" applyFill="1" applyBorder="1" applyAlignment="1">
      <alignment horizontal="left" indent="1"/>
    </xf>
    <xf numFmtId="164" fontId="1" fillId="0" borderId="30" xfId="1" applyNumberFormat="1" applyFont="1" applyFill="1" applyBorder="1" applyAlignment="1">
      <alignment horizontal="left" indent="1"/>
    </xf>
    <xf numFmtId="9" fontId="1" fillId="0" borderId="55" xfId="2" applyFont="1" applyBorder="1"/>
    <xf numFmtId="9" fontId="1" fillId="0" borderId="56" xfId="2" applyFont="1" applyBorder="1"/>
    <xf numFmtId="9" fontId="1" fillId="0" borderId="57" xfId="2" applyFont="1" applyBorder="1"/>
    <xf numFmtId="9" fontId="1" fillId="0" borderId="58" xfId="2" applyFont="1" applyBorder="1"/>
    <xf numFmtId="9" fontId="1" fillId="0" borderId="59" xfId="2" applyFont="1" applyBorder="1"/>
    <xf numFmtId="9" fontId="1" fillId="0" borderId="60" xfId="2" applyFont="1" applyBorder="1"/>
    <xf numFmtId="9" fontId="1" fillId="0" borderId="61" xfId="2" applyFont="1" applyBorder="1"/>
    <xf numFmtId="164" fontId="1" fillId="0" borderId="2" xfId="1" applyNumberFormat="1" applyFont="1" applyFill="1" applyBorder="1"/>
    <xf numFmtId="164" fontId="1" fillId="0" borderId="12" xfId="1" applyNumberFormat="1" applyFont="1" applyFill="1" applyBorder="1"/>
    <xf numFmtId="164" fontId="1" fillId="0" borderId="13" xfId="1" applyNumberFormat="1" applyFont="1" applyFill="1" applyBorder="1"/>
    <xf numFmtId="9" fontId="1" fillId="0" borderId="23" xfId="2" applyFont="1" applyFill="1" applyBorder="1"/>
    <xf numFmtId="0" fontId="0" fillId="0" borderId="7" xfId="0" applyFill="1" applyBorder="1" applyAlignment="1">
      <alignment horizontal="left" indent="1"/>
    </xf>
    <xf numFmtId="164" fontId="1" fillId="0" borderId="7" xfId="1" applyNumberFormat="1" applyFont="1" applyFill="1" applyBorder="1" applyAlignment="1">
      <alignment horizontal="left" indent="1"/>
    </xf>
    <xf numFmtId="164" fontId="1" fillId="0" borderId="14" xfId="1" applyNumberFormat="1" applyFont="1" applyFill="1" applyBorder="1"/>
    <xf numFmtId="164" fontId="1" fillId="0" borderId="15" xfId="1" applyNumberFormat="1" applyFont="1" applyFill="1" applyBorder="1"/>
    <xf numFmtId="9" fontId="1" fillId="0" borderId="24" xfId="2" applyFont="1" applyFill="1" applyBorder="1"/>
    <xf numFmtId="164" fontId="1" fillId="0" borderId="8" xfId="1" applyNumberFormat="1" applyFont="1" applyFill="1" applyBorder="1" applyAlignment="1">
      <alignment horizontal="left" indent="1"/>
    </xf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9" fontId="1" fillId="0" borderId="25" xfId="2" applyFont="1" applyFill="1" applyBorder="1"/>
    <xf numFmtId="0" fontId="0" fillId="0" borderId="35" xfId="0" applyBorder="1"/>
    <xf numFmtId="164" fontId="1" fillId="0" borderId="38" xfId="1" applyNumberFormat="1" applyFont="1" applyBorder="1"/>
    <xf numFmtId="0" fontId="0" fillId="0" borderId="38" xfId="0" applyBorder="1"/>
    <xf numFmtId="9" fontId="1" fillId="0" borderId="72" xfId="2" applyFont="1" applyBorder="1"/>
    <xf numFmtId="164" fontId="1" fillId="0" borderId="73" xfId="1" applyNumberFormat="1" applyFont="1" applyBorder="1"/>
    <xf numFmtId="164" fontId="1" fillId="0" borderId="74" xfId="1" applyNumberFormat="1" applyFont="1" applyBorder="1"/>
    <xf numFmtId="164" fontId="1" fillId="0" borderId="75" xfId="1" applyNumberFormat="1" applyFont="1" applyBorder="1"/>
    <xf numFmtId="9" fontId="1" fillId="0" borderId="23" xfId="2" applyFont="1" applyBorder="1" applyAlignment="1">
      <alignment horizontal="right"/>
    </xf>
    <xf numFmtId="0" fontId="0" fillId="0" borderId="76" xfId="0" applyBorder="1"/>
    <xf numFmtId="164" fontId="1" fillId="0" borderId="76" xfId="1" applyNumberFormat="1" applyFont="1" applyBorder="1"/>
    <xf numFmtId="9" fontId="1" fillId="0" borderId="77" xfId="2" applyFont="1" applyBorder="1"/>
    <xf numFmtId="164" fontId="1" fillId="0" borderId="79" xfId="1" applyNumberFormat="1" applyFont="1" applyBorder="1"/>
    <xf numFmtId="9" fontId="1" fillId="0" borderId="81" xfId="2" applyFont="1" applyBorder="1"/>
    <xf numFmtId="164" fontId="1" fillId="0" borderId="5" xfId="1" applyNumberFormat="1" applyFont="1" applyFill="1" applyBorder="1" applyAlignment="1">
      <alignment horizontal="right"/>
    </xf>
    <xf numFmtId="164" fontId="1" fillId="0" borderId="44" xfId="1" applyNumberFormat="1" applyFont="1" applyFill="1" applyBorder="1" applyAlignment="1">
      <alignment horizontal="right"/>
    </xf>
    <xf numFmtId="164" fontId="1" fillId="0" borderId="15" xfId="1" applyNumberFormat="1" applyFont="1" applyFill="1" applyBorder="1" applyAlignment="1">
      <alignment horizontal="right"/>
    </xf>
    <xf numFmtId="164" fontId="1" fillId="0" borderId="28" xfId="1" applyNumberFormat="1" applyFont="1" applyFill="1" applyBorder="1" applyAlignment="1">
      <alignment horizontal="right"/>
    </xf>
    <xf numFmtId="164" fontId="1" fillId="0" borderId="17" xfId="1" applyNumberFormat="1" applyFont="1" applyFill="1" applyBorder="1" applyAlignment="1">
      <alignment horizontal="right"/>
    </xf>
    <xf numFmtId="164" fontId="1" fillId="0" borderId="29" xfId="1" applyNumberFormat="1" applyFont="1" applyFill="1" applyBorder="1" applyAlignment="1">
      <alignment horizontal="right"/>
    </xf>
    <xf numFmtId="164" fontId="1" fillId="2" borderId="80" xfId="1" applyNumberFormat="1" applyFont="1" applyFill="1" applyBorder="1" applyAlignment="1">
      <alignment horizontal="right"/>
    </xf>
    <xf numFmtId="164" fontId="1" fillId="2" borderId="25" xfId="1" applyNumberFormat="1" applyFont="1" applyFill="1" applyBorder="1" applyAlignment="1">
      <alignment horizontal="right"/>
    </xf>
    <xf numFmtId="164" fontId="1" fillId="0" borderId="14" xfId="1" applyNumberFormat="1" applyFont="1" applyFill="1" applyBorder="1" applyAlignment="1">
      <alignment horizontal="right"/>
    </xf>
    <xf numFmtId="164" fontId="1" fillId="0" borderId="67" xfId="1" applyNumberFormat="1" applyFont="1" applyFill="1" applyBorder="1" applyAlignment="1">
      <alignment horizontal="right"/>
    </xf>
    <xf numFmtId="164" fontId="1" fillId="0" borderId="16" xfId="1" applyNumberFormat="1" applyFont="1" applyFill="1" applyBorder="1" applyAlignment="1">
      <alignment horizontal="right"/>
    </xf>
    <xf numFmtId="164" fontId="1" fillId="0" borderId="68" xfId="1" applyNumberFormat="1" applyFont="1" applyFill="1" applyBorder="1" applyAlignment="1">
      <alignment horizontal="right"/>
    </xf>
    <xf numFmtId="164" fontId="1" fillId="3" borderId="97" xfId="1" applyNumberFormat="1" applyFont="1" applyFill="1" applyBorder="1"/>
    <xf numFmtId="164" fontId="1" fillId="3" borderId="68" xfId="1" applyNumberFormat="1" applyFont="1" applyFill="1" applyBorder="1"/>
    <xf numFmtId="164" fontId="1" fillId="3" borderId="66" xfId="1" applyNumberFormat="1" applyFont="1" applyFill="1" applyBorder="1"/>
    <xf numFmtId="164" fontId="1" fillId="3" borderId="69" xfId="1" applyNumberFormat="1" applyFont="1" applyFill="1" applyBorder="1"/>
    <xf numFmtId="164" fontId="1" fillId="3" borderId="67" xfId="1" applyNumberFormat="1" applyFont="1" applyFill="1" applyBorder="1"/>
    <xf numFmtId="164" fontId="1" fillId="3" borderId="94" xfId="1" applyNumberFormat="1" applyFont="1" applyFill="1" applyBorder="1"/>
    <xf numFmtId="164" fontId="1" fillId="0" borderId="53" xfId="1" applyNumberFormat="1" applyFont="1" applyFill="1" applyBorder="1" applyAlignment="1">
      <alignment horizontal="right" indent="1"/>
    </xf>
    <xf numFmtId="0" fontId="2" fillId="0" borderId="40" xfId="0" applyFont="1" applyFill="1" applyBorder="1" applyAlignment="1">
      <alignment horizontal="center" wrapText="1"/>
    </xf>
    <xf numFmtId="0" fontId="2" fillId="0" borderId="42" xfId="0" applyFont="1" applyFill="1" applyBorder="1" applyAlignment="1">
      <alignment horizontal="center" wrapText="1"/>
    </xf>
    <xf numFmtId="164" fontId="1" fillId="0" borderId="96" xfId="1" applyNumberFormat="1" applyFont="1" applyFill="1" applyBorder="1"/>
    <xf numFmtId="164" fontId="1" fillId="0" borderId="47" xfId="1" applyNumberFormat="1" applyFont="1" applyFill="1" applyBorder="1"/>
    <xf numFmtId="164" fontId="1" fillId="0" borderId="48" xfId="1" applyNumberFormat="1" applyFont="1" applyFill="1" applyBorder="1"/>
    <xf numFmtId="164" fontId="1" fillId="0" borderId="25" xfId="1" applyNumberFormat="1" applyFont="1" applyFill="1" applyBorder="1"/>
    <xf numFmtId="164" fontId="1" fillId="0" borderId="23" xfId="1" applyNumberFormat="1" applyFont="1" applyFill="1" applyBorder="1"/>
    <xf numFmtId="164" fontId="1" fillId="0" borderId="33" xfId="1" applyNumberFormat="1" applyFont="1" applyFill="1" applyBorder="1"/>
    <xf numFmtId="164" fontId="1" fillId="0" borderId="34" xfId="1" applyNumberFormat="1" applyFont="1" applyFill="1" applyBorder="1"/>
    <xf numFmtId="164" fontId="1" fillId="0" borderId="36" xfId="1" applyNumberFormat="1" applyFont="1" applyFill="1" applyBorder="1"/>
    <xf numFmtId="164" fontId="1" fillId="0" borderId="24" xfId="1" applyNumberFormat="1" applyFont="1" applyFill="1" applyBorder="1"/>
    <xf numFmtId="164" fontId="1" fillId="0" borderId="44" xfId="1" applyNumberFormat="1" applyFont="1" applyFill="1" applyBorder="1"/>
    <xf numFmtId="164" fontId="1" fillId="0" borderId="67" xfId="1" applyNumberFormat="1" applyFont="1" applyFill="1" applyBorder="1"/>
    <xf numFmtId="164" fontId="1" fillId="0" borderId="31" xfId="1" applyNumberFormat="1" applyFont="1" applyFill="1" applyBorder="1"/>
    <xf numFmtId="164" fontId="1" fillId="0" borderId="32" xfId="1" applyNumberFormat="1" applyFont="1" applyFill="1" applyBorder="1"/>
    <xf numFmtId="164" fontId="1" fillId="0" borderId="52" xfId="1" applyNumberFormat="1" applyFont="1" applyFill="1" applyBorder="1"/>
    <xf numFmtId="164" fontId="1" fillId="0" borderId="94" xfId="1" applyNumberFormat="1" applyFont="1" applyFill="1" applyBorder="1"/>
    <xf numFmtId="166" fontId="1" fillId="0" borderId="96" xfId="2" applyNumberFormat="1" applyFont="1" applyFill="1" applyBorder="1"/>
    <xf numFmtId="166" fontId="1" fillId="0" borderId="47" xfId="2" applyNumberFormat="1" applyFont="1" applyFill="1" applyBorder="1"/>
    <xf numFmtId="166" fontId="1" fillId="0" borderId="48" xfId="2" applyNumberFormat="1" applyFont="1" applyFill="1" applyBorder="1"/>
    <xf numFmtId="166" fontId="1" fillId="0" borderId="16" xfId="2" applyNumberFormat="1" applyFont="1" applyFill="1" applyBorder="1"/>
    <xf numFmtId="166" fontId="1" fillId="0" borderId="17" xfId="2" applyNumberFormat="1" applyFont="1" applyFill="1" applyBorder="1"/>
    <xf numFmtId="166" fontId="1" fillId="0" borderId="25" xfId="2" applyNumberFormat="1" applyFont="1" applyFill="1" applyBorder="1"/>
    <xf numFmtId="166" fontId="1" fillId="0" borderId="12" xfId="2" applyNumberFormat="1" applyFont="1" applyFill="1" applyBorder="1"/>
    <xf numFmtId="166" fontId="1" fillId="0" borderId="13" xfId="2" applyNumberFormat="1" applyFont="1" applyFill="1" applyBorder="1"/>
    <xf numFmtId="166" fontId="1" fillId="0" borderId="23" xfId="2" applyNumberFormat="1" applyFont="1" applyFill="1" applyBorder="1"/>
    <xf numFmtId="166" fontId="1" fillId="0" borderId="33" xfId="2" applyNumberFormat="1" applyFont="1" applyFill="1" applyBorder="1"/>
    <xf numFmtId="166" fontId="1" fillId="0" borderId="34" xfId="2" applyNumberFormat="1" applyFont="1" applyFill="1" applyBorder="1"/>
    <xf numFmtId="166" fontId="1" fillId="0" borderId="36" xfId="2" applyNumberFormat="1" applyFont="1" applyFill="1" applyBorder="1"/>
    <xf numFmtId="166" fontId="1" fillId="0" borderId="14" xfId="2" applyNumberFormat="1" applyFont="1" applyFill="1" applyBorder="1"/>
    <xf numFmtId="166" fontId="1" fillId="0" borderId="15" xfId="2" applyNumberFormat="1" applyFont="1" applyFill="1" applyBorder="1"/>
    <xf numFmtId="166" fontId="1" fillId="0" borderId="24" xfId="2" applyNumberFormat="1" applyFont="1" applyFill="1" applyBorder="1"/>
    <xf numFmtId="166" fontId="1" fillId="0" borderId="44" xfId="2" applyNumberFormat="1" applyFont="1" applyFill="1" applyBorder="1"/>
    <xf numFmtId="166" fontId="1" fillId="0" borderId="67" xfId="2" applyNumberFormat="1" applyFont="1" applyFill="1" applyBorder="1"/>
    <xf numFmtId="166" fontId="1" fillId="0" borderId="31" xfId="2" applyNumberFormat="1" applyFont="1" applyFill="1" applyBorder="1"/>
    <xf numFmtId="166" fontId="1" fillId="0" borderId="32" xfId="2" applyNumberFormat="1" applyFont="1" applyFill="1" applyBorder="1"/>
    <xf numFmtId="166" fontId="1" fillId="0" borderId="52" xfId="2" applyNumberFormat="1" applyFont="1" applyFill="1" applyBorder="1"/>
    <xf numFmtId="166" fontId="1" fillId="0" borderId="94" xfId="2" applyNumberFormat="1" applyFont="1" applyFill="1" applyBorder="1"/>
    <xf numFmtId="166" fontId="0" fillId="0" borderId="0" xfId="2" applyNumberFormat="1" applyFont="1"/>
    <xf numFmtId="164" fontId="1" fillId="3" borderId="62" xfId="1" applyNumberFormat="1" applyFont="1" applyFill="1" applyBorder="1"/>
    <xf numFmtId="164" fontId="1" fillId="3" borderId="65" xfId="1" applyNumberFormat="1" applyFont="1" applyFill="1" applyBorder="1"/>
    <xf numFmtId="164" fontId="1" fillId="3" borderId="86" xfId="1" applyNumberFormat="1" applyFont="1" applyFill="1" applyBorder="1"/>
    <xf numFmtId="164" fontId="1" fillId="0" borderId="10" xfId="1" applyNumberFormat="1" applyFont="1" applyFill="1" applyBorder="1"/>
    <xf numFmtId="164" fontId="1" fillId="0" borderId="11" xfId="1" applyNumberFormat="1" applyFont="1" applyFill="1" applyBorder="1"/>
    <xf numFmtId="164" fontId="1" fillId="0" borderId="22" xfId="1" applyNumberFormat="1" applyFont="1" applyFill="1" applyBorder="1"/>
    <xf numFmtId="164" fontId="1" fillId="0" borderId="18" xfId="1" applyNumberFormat="1" applyFont="1" applyFill="1" applyBorder="1"/>
    <xf numFmtId="164" fontId="1" fillId="0" borderId="19" xfId="1" applyNumberFormat="1" applyFont="1" applyFill="1" applyBorder="1"/>
    <xf numFmtId="164" fontId="1" fillId="0" borderId="26" xfId="1" applyNumberFormat="1" applyFont="1" applyFill="1" applyBorder="1"/>
    <xf numFmtId="164" fontId="1" fillId="0" borderId="20" xfId="1" applyNumberFormat="1" applyFont="1" applyFill="1" applyBorder="1"/>
    <xf numFmtId="164" fontId="1" fillId="0" borderId="21" xfId="1" applyNumberFormat="1" applyFont="1" applyFill="1" applyBorder="1"/>
    <xf numFmtId="164" fontId="1" fillId="0" borderId="27" xfId="1" applyNumberFormat="1" applyFont="1" applyFill="1" applyBorder="1"/>
    <xf numFmtId="166" fontId="1" fillId="0" borderId="10" xfId="2" applyNumberFormat="1" applyFont="1" applyFill="1" applyBorder="1"/>
    <xf numFmtId="166" fontId="1" fillId="0" borderId="11" xfId="2" applyNumberFormat="1" applyFont="1" applyFill="1" applyBorder="1"/>
    <xf numFmtId="166" fontId="1" fillId="0" borderId="22" xfId="2" applyNumberFormat="1" applyFont="1" applyFill="1" applyBorder="1"/>
    <xf numFmtId="166" fontId="1" fillId="0" borderId="18" xfId="2" applyNumberFormat="1" applyFont="1" applyFill="1" applyBorder="1"/>
    <xf numFmtId="166" fontId="1" fillId="0" borderId="19" xfId="2" applyNumberFormat="1" applyFont="1" applyFill="1" applyBorder="1"/>
    <xf numFmtId="166" fontId="1" fillId="0" borderId="26" xfId="2" applyNumberFormat="1" applyFont="1" applyFill="1" applyBorder="1"/>
    <xf numFmtId="166" fontId="1" fillId="0" borderId="20" xfId="2" applyNumberFormat="1" applyFont="1" applyFill="1" applyBorder="1"/>
    <xf numFmtId="166" fontId="1" fillId="0" borderId="21" xfId="2" applyNumberFormat="1" applyFont="1" applyFill="1" applyBorder="1"/>
    <xf numFmtId="166" fontId="1" fillId="0" borderId="27" xfId="2" applyNumberFormat="1" applyFont="1" applyFill="1" applyBorder="1"/>
    <xf numFmtId="164" fontId="1" fillId="0" borderId="12" xfId="1" applyNumberFormat="1" applyFont="1" applyFill="1" applyBorder="1" applyAlignment="1">
      <alignment horizontal="right"/>
    </xf>
    <xf numFmtId="164" fontId="1" fillId="0" borderId="13" xfId="1" applyNumberFormat="1" applyFont="1" applyFill="1" applyBorder="1" applyAlignment="1">
      <alignment horizontal="right"/>
    </xf>
    <xf numFmtId="164" fontId="1" fillId="0" borderId="64" xfId="1" applyNumberFormat="1" applyFont="1" applyFill="1" applyBorder="1" applyAlignment="1">
      <alignment horizontal="right"/>
    </xf>
    <xf numFmtId="164" fontId="1" fillId="0" borderId="80" xfId="1" applyNumberFormat="1" applyFont="1" applyFill="1" applyBorder="1" applyAlignment="1">
      <alignment horizontal="right"/>
    </xf>
    <xf numFmtId="164" fontId="1" fillId="0" borderId="93" xfId="1" applyNumberFormat="1" applyFont="1" applyFill="1" applyBorder="1" applyAlignment="1">
      <alignment horizontal="right"/>
    </xf>
    <xf numFmtId="164" fontId="1" fillId="0" borderId="92" xfId="1" applyNumberFormat="1" applyFont="1" applyFill="1" applyBorder="1" applyAlignment="1">
      <alignment horizontal="right"/>
    </xf>
    <xf numFmtId="164" fontId="1" fillId="0" borderId="25" xfId="1" applyNumberFormat="1" applyFont="1" applyFill="1" applyBorder="1" applyAlignment="1">
      <alignment horizontal="right"/>
    </xf>
    <xf numFmtId="166" fontId="1" fillId="0" borderId="12" xfId="2" applyNumberFormat="1" applyFont="1" applyFill="1" applyBorder="1" applyAlignment="1">
      <alignment horizontal="right"/>
    </xf>
    <xf numFmtId="166" fontId="1" fillId="0" borderId="13" xfId="2" applyNumberFormat="1" applyFont="1" applyFill="1" applyBorder="1" applyAlignment="1">
      <alignment horizontal="right"/>
    </xf>
    <xf numFmtId="166" fontId="1" fillId="0" borderId="64" xfId="2" applyNumberFormat="1" applyFont="1" applyFill="1" applyBorder="1" applyAlignment="1">
      <alignment horizontal="right"/>
    </xf>
    <xf numFmtId="166" fontId="1" fillId="0" borderId="80" xfId="2" applyNumberFormat="1" applyFont="1" applyFill="1" applyBorder="1" applyAlignment="1">
      <alignment horizontal="right"/>
    </xf>
    <xf numFmtId="166" fontId="1" fillId="0" borderId="93" xfId="2" applyNumberFormat="1" applyFont="1" applyFill="1" applyBorder="1" applyAlignment="1">
      <alignment horizontal="right"/>
    </xf>
    <xf numFmtId="166" fontId="1" fillId="0" borderId="92" xfId="2" applyNumberFormat="1" applyFont="1" applyFill="1" applyBorder="1" applyAlignment="1">
      <alignment horizontal="right"/>
    </xf>
    <xf numFmtId="166" fontId="1" fillId="0" borderId="17" xfId="2" applyNumberFormat="1" applyFont="1" applyFill="1" applyBorder="1" applyAlignment="1">
      <alignment horizontal="right"/>
    </xf>
    <xf numFmtId="166" fontId="1" fillId="0" borderId="25" xfId="2" applyNumberFormat="1" applyFont="1" applyFill="1" applyBorder="1" applyAlignment="1">
      <alignment horizontal="right"/>
    </xf>
    <xf numFmtId="164" fontId="1" fillId="0" borderId="12" xfId="1" applyNumberFormat="1" applyFont="1" applyFill="1" applyBorder="1" applyAlignment="1"/>
    <xf numFmtId="164" fontId="1" fillId="0" borderId="13" xfId="1" applyNumberFormat="1" applyFont="1" applyFill="1" applyBorder="1" applyAlignment="1"/>
    <xf numFmtId="164" fontId="1" fillId="0" borderId="75" xfId="1" applyNumberFormat="1" applyFont="1" applyFill="1" applyBorder="1" applyAlignment="1"/>
    <xf numFmtId="164" fontId="1" fillId="0" borderId="78" xfId="1" applyNumberFormat="1" applyFont="1" applyFill="1" applyBorder="1" applyAlignment="1"/>
    <xf numFmtId="164" fontId="1" fillId="0" borderId="93" xfId="1" applyNumberFormat="1" applyFont="1" applyFill="1" applyBorder="1" applyAlignment="1"/>
    <xf numFmtId="164" fontId="1" fillId="0" borderId="92" xfId="1" applyNumberFormat="1" applyFont="1" applyFill="1" applyBorder="1" applyAlignment="1"/>
    <xf numFmtId="164" fontId="1" fillId="0" borderId="17" xfId="1" applyNumberFormat="1" applyFont="1" applyFill="1" applyBorder="1" applyAlignment="1"/>
    <xf numFmtId="164" fontId="1" fillId="0" borderId="25" xfId="1" applyNumberFormat="1" applyFont="1" applyFill="1" applyBorder="1" applyAlignment="1"/>
    <xf numFmtId="164" fontId="1" fillId="0" borderId="37" xfId="1" applyNumberFormat="1" applyFont="1" applyFill="1" applyBorder="1"/>
    <xf numFmtId="166" fontId="1" fillId="0" borderId="12" xfId="2" applyNumberFormat="1" applyFont="1" applyFill="1" applyBorder="1" applyAlignment="1"/>
    <xf numFmtId="166" fontId="1" fillId="0" borderId="13" xfId="2" applyNumberFormat="1" applyFont="1" applyFill="1" applyBorder="1" applyAlignment="1"/>
    <xf numFmtId="166" fontId="1" fillId="0" borderId="75" xfId="2" applyNumberFormat="1" applyFont="1" applyFill="1" applyBorder="1" applyAlignment="1"/>
    <xf numFmtId="166" fontId="1" fillId="0" borderId="78" xfId="2" applyNumberFormat="1" applyFont="1" applyFill="1" applyBorder="1" applyAlignment="1"/>
    <xf numFmtId="166" fontId="1" fillId="0" borderId="93" xfId="2" applyNumberFormat="1" applyFont="1" applyFill="1" applyBorder="1" applyAlignment="1"/>
    <xf numFmtId="166" fontId="1" fillId="0" borderId="92" xfId="2" applyNumberFormat="1" applyFont="1" applyFill="1" applyBorder="1" applyAlignment="1"/>
    <xf numFmtId="166" fontId="1" fillId="0" borderId="17" xfId="2" applyNumberFormat="1" applyFont="1" applyFill="1" applyBorder="1" applyAlignment="1"/>
    <xf numFmtId="166" fontId="1" fillId="0" borderId="25" xfId="2" applyNumberFormat="1" applyFont="1" applyFill="1" applyBorder="1" applyAlignment="1"/>
    <xf numFmtId="166" fontId="1" fillId="0" borderId="37" xfId="2" applyNumberFormat="1" applyFont="1" applyFill="1" applyBorder="1"/>
    <xf numFmtId="164" fontId="1" fillId="0" borderId="10" xfId="1" applyNumberFormat="1" applyFont="1" applyFill="1" applyBorder="1" applyAlignment="1"/>
    <xf numFmtId="164" fontId="1" fillId="0" borderId="11" xfId="1" applyNumberFormat="1" applyFont="1" applyFill="1" applyBorder="1" applyAlignment="1"/>
    <xf numFmtId="164" fontId="1" fillId="0" borderId="62" xfId="1" applyNumberFormat="1" applyFont="1" applyFill="1" applyBorder="1" applyAlignment="1"/>
    <xf numFmtId="164" fontId="1" fillId="0" borderId="4" xfId="1" applyNumberFormat="1" applyFont="1" applyFill="1" applyBorder="1" applyAlignment="1"/>
    <xf numFmtId="164" fontId="1" fillId="0" borderId="63" xfId="1" applyNumberFormat="1" applyFont="1" applyFill="1" applyBorder="1" applyAlignment="1"/>
    <xf numFmtId="164" fontId="1" fillId="0" borderId="64" xfId="1" applyNumberFormat="1" applyFont="1" applyFill="1" applyBorder="1" applyAlignment="1"/>
    <xf numFmtId="164" fontId="1" fillId="0" borderId="80" xfId="1" applyNumberFormat="1" applyFont="1" applyFill="1" applyBorder="1" applyAlignment="1"/>
    <xf numFmtId="164" fontId="1" fillId="0" borderId="5" xfId="1" applyNumberFormat="1" applyFont="1" applyFill="1" applyBorder="1" applyAlignment="1"/>
    <xf numFmtId="164" fontId="1" fillId="0" borderId="14" xfId="1" applyNumberFormat="1" applyFont="1" applyFill="1" applyBorder="1" applyAlignment="1"/>
    <xf numFmtId="164" fontId="1" fillId="0" borderId="15" xfId="1" applyNumberFormat="1" applyFont="1" applyFill="1" applyBorder="1" applyAlignment="1"/>
    <xf numFmtId="164" fontId="1" fillId="0" borderId="67" xfId="1" applyNumberFormat="1" applyFont="1" applyFill="1" applyBorder="1" applyAlignment="1"/>
    <xf numFmtId="164" fontId="1" fillId="0" borderId="28" xfId="1" applyNumberFormat="1" applyFont="1" applyFill="1" applyBorder="1" applyAlignment="1"/>
    <xf numFmtId="164" fontId="1" fillId="0" borderId="16" xfId="1" applyNumberFormat="1" applyFont="1" applyFill="1" applyBorder="1" applyAlignment="1"/>
    <xf numFmtId="164" fontId="1" fillId="0" borderId="68" xfId="1" applyNumberFormat="1" applyFont="1" applyFill="1" applyBorder="1" applyAlignment="1"/>
    <xf numFmtId="164" fontId="1" fillId="0" borderId="29" xfId="1" applyNumberFormat="1" applyFont="1" applyFill="1" applyBorder="1" applyAlignment="1"/>
    <xf numFmtId="164" fontId="1" fillId="0" borderId="18" xfId="1" applyNumberFormat="1" applyFont="1" applyFill="1" applyBorder="1" applyAlignment="1"/>
    <xf numFmtId="164" fontId="1" fillId="0" borderId="19" xfId="1" applyNumberFormat="1" applyFont="1" applyFill="1" applyBorder="1" applyAlignment="1"/>
    <xf numFmtId="164" fontId="1" fillId="0" borderId="65" xfId="1" applyNumberFormat="1" applyFont="1" applyFill="1" applyBorder="1" applyAlignment="1"/>
    <xf numFmtId="164" fontId="1" fillId="0" borderId="6" xfId="1" applyNumberFormat="1" applyFont="1" applyFill="1" applyBorder="1" applyAlignment="1"/>
    <xf numFmtId="164" fontId="1" fillId="0" borderId="35" xfId="1" applyNumberFormat="1" applyFont="1" applyFill="1" applyBorder="1" applyAlignment="1"/>
    <xf numFmtId="164" fontId="1" fillId="0" borderId="20" xfId="1" applyNumberFormat="1" applyFont="1" applyFill="1" applyBorder="1" applyAlignment="1"/>
    <xf numFmtId="164" fontId="1" fillId="0" borderId="21" xfId="1" applyNumberFormat="1" applyFont="1" applyFill="1" applyBorder="1" applyAlignment="1"/>
    <xf numFmtId="164" fontId="1" fillId="0" borderId="86" xfId="1" applyNumberFormat="1" applyFont="1" applyFill="1" applyBorder="1" applyAlignment="1"/>
    <xf numFmtId="164" fontId="1" fillId="0" borderId="43" xfId="1" applyNumberFormat="1" applyFont="1" applyFill="1" applyBorder="1" applyAlignment="1"/>
    <xf numFmtId="164" fontId="1" fillId="0" borderId="10" xfId="1" applyNumberFormat="1" applyFont="1" applyFill="1" applyBorder="1" applyAlignment="1">
      <alignment horizontal="right"/>
    </xf>
    <xf numFmtId="164" fontId="1" fillId="0" borderId="66" xfId="1" applyNumberFormat="1" applyFont="1" applyFill="1" applyBorder="1" applyAlignment="1"/>
    <xf numFmtId="164" fontId="1" fillId="0" borderId="23" xfId="1" applyNumberFormat="1" applyFont="1" applyFill="1" applyBorder="1" applyAlignment="1"/>
    <xf numFmtId="164" fontId="1" fillId="0" borderId="34" xfId="1" applyNumberFormat="1" applyFont="1" applyFill="1" applyBorder="1" applyAlignment="1"/>
    <xf numFmtId="164" fontId="1" fillId="0" borderId="69" xfId="1" applyNumberFormat="1" applyFont="1" applyFill="1" applyBorder="1" applyAlignment="1"/>
    <xf numFmtId="164" fontId="1" fillId="0" borderId="31" xfId="1" applyNumberFormat="1" applyFont="1" applyFill="1" applyBorder="1" applyAlignment="1"/>
    <xf numFmtId="164" fontId="1" fillId="0" borderId="32" xfId="1" applyNumberFormat="1" applyFont="1" applyFill="1" applyBorder="1" applyAlignment="1"/>
    <xf numFmtId="164" fontId="1" fillId="0" borderId="94" xfId="1" applyNumberFormat="1" applyFont="1" applyFill="1" applyBorder="1" applyAlignment="1"/>
    <xf numFmtId="164" fontId="1" fillId="0" borderId="11" xfId="1" applyNumberFormat="1" applyFont="1" applyFill="1" applyBorder="1" applyAlignment="1">
      <alignment horizontal="right"/>
    </xf>
    <xf numFmtId="164" fontId="1" fillId="0" borderId="62" xfId="1" applyNumberFormat="1" applyFont="1" applyFill="1" applyBorder="1" applyAlignment="1">
      <alignment horizontal="right"/>
    </xf>
    <xf numFmtId="164" fontId="1" fillId="0" borderId="18" xfId="1" applyNumberFormat="1" applyFont="1" applyFill="1" applyBorder="1" applyAlignment="1">
      <alignment horizontal="right"/>
    </xf>
    <xf numFmtId="164" fontId="1" fillId="0" borderId="19" xfId="1" applyNumberFormat="1" applyFont="1" applyFill="1" applyBorder="1" applyAlignment="1">
      <alignment horizontal="right"/>
    </xf>
    <xf numFmtId="164" fontId="1" fillId="0" borderId="65" xfId="1" applyNumberFormat="1" applyFont="1" applyFill="1" applyBorder="1" applyAlignment="1">
      <alignment horizontal="right"/>
    </xf>
    <xf numFmtId="164" fontId="1" fillId="0" borderId="63" xfId="1" applyNumberFormat="1" applyFont="1" applyFill="1" applyBorder="1" applyAlignment="1">
      <alignment horizontal="right"/>
    </xf>
    <xf numFmtId="164" fontId="1" fillId="0" borderId="66" xfId="1" applyNumberFormat="1" applyFont="1" applyFill="1" applyBorder="1" applyAlignment="1">
      <alignment horizontal="right"/>
    </xf>
    <xf numFmtId="164" fontId="1" fillId="0" borderId="69" xfId="1" applyNumberFormat="1" applyFont="1" applyFill="1" applyBorder="1" applyAlignment="1">
      <alignment horizontal="right"/>
    </xf>
    <xf numFmtId="164" fontId="1" fillId="0" borderId="95" xfId="1" applyNumberFormat="1" applyFont="1" applyFill="1" applyBorder="1" applyAlignment="1">
      <alignment horizontal="right"/>
    </xf>
    <xf numFmtId="164" fontId="1" fillId="0" borderId="78" xfId="1" applyNumberFormat="1" applyFont="1" applyFill="1" applyBorder="1" applyAlignment="1">
      <alignment horizontal="right"/>
    </xf>
    <xf numFmtId="164" fontId="1" fillId="0" borderId="20" xfId="1" applyNumberFormat="1" applyFont="1" applyFill="1" applyBorder="1" applyAlignment="1">
      <alignment horizontal="right"/>
    </xf>
    <xf numFmtId="164" fontId="1" fillId="0" borderId="21" xfId="1" applyNumberFormat="1" applyFont="1" applyFill="1" applyBorder="1" applyAlignment="1">
      <alignment horizontal="right"/>
    </xf>
    <xf numFmtId="164" fontId="1" fillId="0" borderId="86" xfId="1" applyNumberFormat="1" applyFont="1" applyFill="1" applyBorder="1" applyAlignment="1">
      <alignment horizontal="right"/>
    </xf>
    <xf numFmtId="164" fontId="1" fillId="0" borderId="4" xfId="1" applyNumberFormat="1" applyFont="1" applyFill="1" applyBorder="1" applyAlignment="1">
      <alignment horizontal="right"/>
    </xf>
    <xf numFmtId="164" fontId="1" fillId="0" borderId="6" xfId="1" applyNumberFormat="1" applyFont="1" applyFill="1" applyBorder="1" applyAlignment="1">
      <alignment horizontal="right"/>
    </xf>
    <xf numFmtId="164" fontId="1" fillId="0" borderId="70" xfId="1" applyNumberFormat="1" applyFont="1" applyFill="1" applyBorder="1" applyAlignment="1">
      <alignment horizontal="right"/>
    </xf>
    <xf numFmtId="164" fontId="1" fillId="0" borderId="43" xfId="1" applyNumberFormat="1" applyFont="1" applyFill="1" applyBorder="1" applyAlignment="1">
      <alignment horizontal="right"/>
    </xf>
    <xf numFmtId="164" fontId="1" fillId="0" borderId="96" xfId="1" applyNumberFormat="1" applyFont="1" applyFill="1" applyBorder="1" applyAlignment="1">
      <alignment horizontal="right"/>
    </xf>
    <xf numFmtId="164" fontId="1" fillId="0" borderId="47" xfId="1" applyNumberFormat="1" applyFont="1" applyFill="1" applyBorder="1" applyAlignment="1">
      <alignment horizontal="right"/>
    </xf>
    <xf numFmtId="164" fontId="1" fillId="0" borderId="48" xfId="1" applyNumberFormat="1" applyFont="1" applyFill="1" applyBorder="1" applyAlignment="1">
      <alignment horizontal="right"/>
    </xf>
    <xf numFmtId="164" fontId="1" fillId="0" borderId="54" xfId="1" applyNumberFormat="1" applyFont="1" applyFill="1" applyBorder="1" applyAlignment="1">
      <alignment horizontal="right"/>
    </xf>
    <xf numFmtId="164" fontId="1" fillId="0" borderId="33" xfId="1" applyNumberFormat="1" applyFont="1" applyFill="1" applyBorder="1" applyAlignment="1">
      <alignment horizontal="right"/>
    </xf>
    <xf numFmtId="164" fontId="1" fillId="0" borderId="34" xfId="1" applyNumberFormat="1" applyFont="1" applyFill="1" applyBorder="1" applyAlignment="1">
      <alignment horizontal="right"/>
    </xf>
    <xf numFmtId="164" fontId="1" fillId="0" borderId="36" xfId="1" applyNumberFormat="1" applyFont="1" applyFill="1" applyBorder="1" applyAlignment="1">
      <alignment horizontal="right"/>
    </xf>
    <xf numFmtId="164" fontId="1" fillId="0" borderId="35" xfId="1" applyNumberFormat="1" applyFont="1" applyFill="1" applyBorder="1" applyAlignment="1">
      <alignment horizontal="right"/>
    </xf>
    <xf numFmtId="164" fontId="1" fillId="0" borderId="24" xfId="1" applyNumberFormat="1" applyFont="1" applyFill="1" applyBorder="1" applyAlignment="1">
      <alignment horizontal="right"/>
    </xf>
    <xf numFmtId="164" fontId="1" fillId="0" borderId="32" xfId="1" applyNumberFormat="1" applyFont="1" applyFill="1" applyBorder="1" applyAlignment="1">
      <alignment horizontal="right"/>
    </xf>
    <xf numFmtId="164" fontId="1" fillId="0" borderId="52" xfId="1" applyNumberFormat="1" applyFont="1" applyFill="1" applyBorder="1" applyAlignment="1">
      <alignment horizontal="right"/>
    </xf>
    <xf numFmtId="164" fontId="1" fillId="0" borderId="94" xfId="1" applyNumberFormat="1" applyFont="1" applyFill="1" applyBorder="1" applyAlignment="1">
      <alignment horizontal="right"/>
    </xf>
    <xf numFmtId="164" fontId="1" fillId="0" borderId="30" xfId="1" applyNumberFormat="1" applyFont="1" applyFill="1" applyBorder="1" applyAlignment="1">
      <alignment horizontal="right"/>
    </xf>
    <xf numFmtId="164" fontId="1" fillId="0" borderId="4" xfId="1" applyNumberFormat="1" applyFont="1" applyBorder="1" applyAlignment="1">
      <alignment horizontal="right"/>
    </xf>
    <xf numFmtId="9" fontId="1" fillId="0" borderId="62" xfId="2" applyFont="1" applyBorder="1"/>
    <xf numFmtId="164" fontId="1" fillId="0" borderId="1" xfId="1" applyNumberFormat="1" applyFont="1" applyBorder="1" applyAlignment="1"/>
    <xf numFmtId="164" fontId="1" fillId="0" borderId="11" xfId="1" applyNumberFormat="1" applyFont="1" applyBorder="1" applyAlignment="1"/>
    <xf numFmtId="164" fontId="1" fillId="0" borderId="62" xfId="1" applyNumberFormat="1" applyFont="1" applyBorder="1" applyAlignment="1"/>
    <xf numFmtId="9" fontId="1" fillId="0" borderId="1" xfId="2" applyFont="1" applyBorder="1" applyAlignment="1"/>
    <xf numFmtId="9" fontId="1" fillId="0" borderId="11" xfId="1" applyNumberFormat="1" applyFont="1" applyBorder="1" applyAlignment="1"/>
    <xf numFmtId="9" fontId="1" fillId="0" borderId="62" xfId="1" applyNumberFormat="1" applyFont="1" applyBorder="1" applyAlignment="1"/>
    <xf numFmtId="0" fontId="1" fillId="0" borderId="5" xfId="1" applyNumberFormat="1" applyFont="1" applyBorder="1" applyAlignment="1"/>
    <xf numFmtId="9" fontId="1" fillId="0" borderId="66" xfId="2" applyFont="1" applyBorder="1"/>
    <xf numFmtId="164" fontId="1" fillId="0" borderId="2" xfId="1" applyNumberFormat="1" applyFont="1" applyBorder="1" applyAlignment="1"/>
    <xf numFmtId="164" fontId="1" fillId="0" borderId="13" xfId="1" applyNumberFormat="1" applyFont="1" applyBorder="1" applyAlignment="1"/>
    <xf numFmtId="164" fontId="1" fillId="0" borderId="66" xfId="1" applyNumberFormat="1" applyFont="1" applyBorder="1" applyAlignment="1"/>
    <xf numFmtId="9" fontId="1" fillId="0" borderId="2" xfId="2" applyFont="1" applyBorder="1" applyAlignment="1"/>
    <xf numFmtId="9" fontId="1" fillId="0" borderId="13" xfId="1" applyNumberFormat="1" applyFont="1" applyBorder="1" applyAlignment="1"/>
    <xf numFmtId="9" fontId="1" fillId="0" borderId="66" xfId="1" applyNumberFormat="1" applyFont="1" applyBorder="1" applyAlignment="1"/>
    <xf numFmtId="164" fontId="0" fillId="0" borderId="35" xfId="0" applyNumberFormat="1" applyFill="1" applyBorder="1"/>
    <xf numFmtId="164" fontId="0" fillId="0" borderId="38" xfId="1" applyNumberFormat="1" applyFont="1" applyFill="1" applyBorder="1"/>
    <xf numFmtId="164" fontId="0" fillId="0" borderId="34" xfId="1" applyNumberFormat="1" applyFont="1" applyFill="1" applyBorder="1"/>
    <xf numFmtId="9" fontId="0" fillId="0" borderId="69" xfId="2" applyFont="1" applyFill="1" applyBorder="1"/>
    <xf numFmtId="164" fontId="0" fillId="0" borderId="69" xfId="1" applyNumberFormat="1" applyFont="1" applyFill="1" applyBorder="1"/>
    <xf numFmtId="164" fontId="0" fillId="0" borderId="38" xfId="1" applyNumberFormat="1" applyFont="1" applyBorder="1"/>
    <xf numFmtId="164" fontId="0" fillId="0" borderId="34" xfId="1" applyNumberFormat="1" applyFont="1" applyBorder="1"/>
    <xf numFmtId="164" fontId="0" fillId="0" borderId="69" xfId="1" applyNumberFormat="1" applyFont="1" applyBorder="1"/>
    <xf numFmtId="9" fontId="0" fillId="0" borderId="38" xfId="2" applyFont="1" applyBorder="1"/>
    <xf numFmtId="9" fontId="0" fillId="0" borderId="34" xfId="1" applyNumberFormat="1" applyFont="1" applyBorder="1"/>
    <xf numFmtId="9" fontId="0" fillId="0" borderId="69" xfId="1" applyNumberFormat="1" applyFont="1" applyBorder="1"/>
    <xf numFmtId="0" fontId="1" fillId="0" borderId="98" xfId="1" applyNumberFormat="1" applyFont="1" applyFill="1" applyBorder="1" applyAlignment="1">
      <alignment horizontal="left" indent="1"/>
    </xf>
    <xf numFmtId="164" fontId="0" fillId="0" borderId="98" xfId="0" applyNumberFormat="1" applyFill="1" applyBorder="1"/>
    <xf numFmtId="164" fontId="0" fillId="0" borderId="73" xfId="1" applyNumberFormat="1" applyFont="1" applyFill="1" applyBorder="1"/>
    <xf numFmtId="164" fontId="0" fillId="0" borderId="92" xfId="1" applyNumberFormat="1" applyFont="1" applyFill="1" applyBorder="1"/>
    <xf numFmtId="9" fontId="0" fillId="0" borderId="95" xfId="2" applyFont="1" applyFill="1" applyBorder="1"/>
    <xf numFmtId="164" fontId="0" fillId="0" borderId="95" xfId="1" applyNumberFormat="1" applyFont="1" applyFill="1" applyBorder="1"/>
    <xf numFmtId="164" fontId="0" fillId="0" borderId="73" xfId="1" applyNumberFormat="1" applyFont="1" applyBorder="1"/>
    <xf numFmtId="164" fontId="0" fillId="0" borderId="92" xfId="1" applyNumberFormat="1" applyFont="1" applyBorder="1"/>
    <xf numFmtId="164" fontId="0" fillId="0" borderId="95" xfId="1" applyNumberFormat="1" applyFont="1" applyBorder="1"/>
    <xf numFmtId="9" fontId="0" fillId="0" borderId="73" xfId="2" applyFont="1" applyBorder="1"/>
    <xf numFmtId="9" fontId="0" fillId="0" borderId="92" xfId="1" applyNumberFormat="1" applyFont="1" applyBorder="1"/>
    <xf numFmtId="9" fontId="4" fillId="0" borderId="92" xfId="1" applyNumberFormat="1" applyFont="1" applyBorder="1"/>
    <xf numFmtId="9" fontId="0" fillId="0" borderId="95" xfId="1" applyNumberFormat="1" applyFont="1" applyBorder="1"/>
    <xf numFmtId="0" fontId="0" fillId="0" borderId="99" xfId="0" applyFill="1" applyBorder="1"/>
    <xf numFmtId="164" fontId="0" fillId="0" borderId="99" xfId="0" applyNumberFormat="1" applyFill="1" applyBorder="1"/>
    <xf numFmtId="164" fontId="0" fillId="0" borderId="76" xfId="1" applyNumberFormat="1" applyFont="1" applyFill="1" applyBorder="1"/>
    <xf numFmtId="164" fontId="0" fillId="0" borderId="75" xfId="1" applyNumberFormat="1" applyFont="1" applyFill="1" applyBorder="1"/>
    <xf numFmtId="9" fontId="0" fillId="0" borderId="78" xfId="2" applyFont="1" applyFill="1" applyBorder="1"/>
    <xf numFmtId="164" fontId="0" fillId="0" borderId="78" xfId="1" applyNumberFormat="1" applyFont="1" applyFill="1" applyBorder="1"/>
    <xf numFmtId="164" fontId="0" fillId="0" borderId="76" xfId="1" applyNumberFormat="1" applyFont="1" applyBorder="1"/>
    <xf numFmtId="164" fontId="0" fillId="0" borderId="75" xfId="1" applyNumberFormat="1" applyFont="1" applyBorder="1"/>
    <xf numFmtId="164" fontId="0" fillId="0" borderId="78" xfId="1" applyNumberFormat="1" applyFont="1" applyBorder="1"/>
    <xf numFmtId="9" fontId="0" fillId="0" borderId="76" xfId="2" applyFont="1" applyBorder="1"/>
    <xf numFmtId="9" fontId="0" fillId="0" borderId="75" xfId="1" applyNumberFormat="1" applyFont="1" applyBorder="1"/>
    <xf numFmtId="9" fontId="0" fillId="0" borderId="78" xfId="1" applyNumberFormat="1" applyFont="1" applyBorder="1"/>
    <xf numFmtId="164" fontId="0" fillId="0" borderId="28" xfId="0" applyNumberFormat="1" applyFill="1" applyBorder="1"/>
    <xf numFmtId="164" fontId="0" fillId="0" borderId="7" xfId="1" applyNumberFormat="1" applyFont="1" applyFill="1" applyBorder="1"/>
    <xf numFmtId="164" fontId="0" fillId="0" borderId="15" xfId="1" applyNumberFormat="1" applyFont="1" applyFill="1" applyBorder="1"/>
    <xf numFmtId="9" fontId="0" fillId="0" borderId="67" xfId="2" applyFont="1" applyFill="1" applyBorder="1"/>
    <xf numFmtId="164" fontId="0" fillId="0" borderId="67" xfId="1" applyNumberFormat="1" applyFont="1" applyFill="1" applyBorder="1"/>
    <xf numFmtId="164" fontId="0" fillId="0" borderId="7" xfId="1" applyNumberFormat="1" applyFont="1" applyBorder="1"/>
    <xf numFmtId="164" fontId="0" fillId="0" borderId="15" xfId="1" applyNumberFormat="1" applyFont="1" applyBorder="1"/>
    <xf numFmtId="164" fontId="0" fillId="0" borderId="67" xfId="1" applyNumberFormat="1" applyFont="1" applyBorder="1"/>
    <xf numFmtId="9" fontId="0" fillId="0" borderId="7" xfId="2" applyFont="1" applyBorder="1"/>
    <xf numFmtId="9" fontId="4" fillId="0" borderId="15" xfId="1" applyNumberFormat="1" applyFont="1" applyBorder="1"/>
    <xf numFmtId="9" fontId="4" fillId="0" borderId="67" xfId="1" applyNumberFormat="1" applyFont="1" applyBorder="1"/>
    <xf numFmtId="0" fontId="0" fillId="0" borderId="98" xfId="0" applyFill="1" applyBorder="1" applyAlignment="1">
      <alignment horizontal="left" indent="1"/>
    </xf>
    <xf numFmtId="9" fontId="0" fillId="0" borderId="15" xfId="1" applyNumberFormat="1" applyFont="1" applyBorder="1"/>
    <xf numFmtId="9" fontId="0" fillId="0" borderId="67" xfId="1" applyNumberFormat="1" applyFont="1" applyBorder="1"/>
    <xf numFmtId="9" fontId="0" fillId="0" borderId="67" xfId="2" applyFont="1" applyBorder="1"/>
    <xf numFmtId="0" fontId="0" fillId="0" borderId="98" xfId="0" applyBorder="1" applyAlignment="1">
      <alignment horizontal="left" indent="1"/>
    </xf>
    <xf numFmtId="164" fontId="0" fillId="0" borderId="98" xfId="0" applyNumberFormat="1" applyBorder="1"/>
    <xf numFmtId="9" fontId="0" fillId="0" borderId="95" xfId="2" applyFont="1" applyBorder="1"/>
    <xf numFmtId="164" fontId="0" fillId="0" borderId="5" xfId="0" applyNumberFormat="1" applyBorder="1"/>
    <xf numFmtId="164" fontId="0" fillId="0" borderId="2" xfId="1" applyNumberFormat="1" applyFont="1" applyBorder="1"/>
    <xf numFmtId="164" fontId="0" fillId="0" borderId="13" xfId="1" applyNumberFormat="1" applyFont="1" applyBorder="1"/>
    <xf numFmtId="9" fontId="0" fillId="0" borderId="66" xfId="2" applyFont="1" applyBorder="1"/>
    <xf numFmtId="164" fontId="0" fillId="0" borderId="66" xfId="1" applyNumberFormat="1" applyFont="1" applyBorder="1"/>
    <xf numFmtId="9" fontId="0" fillId="0" borderId="2" xfId="2" applyFont="1" applyBorder="1"/>
    <xf numFmtId="9" fontId="0" fillId="0" borderId="13" xfId="1" applyNumberFormat="1" applyFont="1" applyBorder="1"/>
    <xf numFmtId="9" fontId="4" fillId="0" borderId="13" xfId="1" applyNumberFormat="1" applyFont="1" applyBorder="1"/>
    <xf numFmtId="9" fontId="0" fillId="0" borderId="66" xfId="1" applyNumberFormat="1" applyFont="1" applyBorder="1"/>
    <xf numFmtId="0" fontId="0" fillId="0" borderId="100" xfId="0" applyFill="1" applyBorder="1" applyAlignment="1">
      <alignment horizontal="left" indent="1"/>
    </xf>
    <xf numFmtId="164" fontId="0" fillId="0" borderId="100" xfId="0" applyNumberFormat="1" applyFill="1" applyBorder="1"/>
    <xf numFmtId="164" fontId="0" fillId="0" borderId="79" xfId="1" applyNumberFormat="1" applyFont="1" applyFill="1" applyBorder="1"/>
    <xf numFmtId="164" fontId="0" fillId="0" borderId="64" xfId="1" applyNumberFormat="1" applyFont="1" applyFill="1" applyBorder="1"/>
    <xf numFmtId="9" fontId="0" fillId="0" borderId="80" xfId="2" applyFont="1" applyFill="1" applyBorder="1"/>
    <xf numFmtId="164" fontId="0" fillId="0" borderId="80" xfId="1" applyNumberFormat="1" applyFont="1" applyFill="1" applyBorder="1"/>
    <xf numFmtId="164" fontId="0" fillId="0" borderId="79" xfId="1" applyNumberFormat="1" applyFont="1" applyBorder="1"/>
    <xf numFmtId="164" fontId="0" fillId="0" borderId="64" xfId="1" applyNumberFormat="1" applyFont="1" applyBorder="1"/>
    <xf numFmtId="164" fontId="0" fillId="0" borderId="80" xfId="1" applyNumberFormat="1" applyFont="1" applyBorder="1"/>
    <xf numFmtId="9" fontId="0" fillId="0" borderId="79" xfId="2" applyFont="1" applyBorder="1"/>
    <xf numFmtId="9" fontId="0" fillId="0" borderId="64" xfId="1" applyNumberFormat="1" applyFont="1" applyBorder="1"/>
    <xf numFmtId="9" fontId="4" fillId="0" borderId="64" xfId="1" applyNumberFormat="1" applyFont="1" applyBorder="1"/>
    <xf numFmtId="9" fontId="0" fillId="0" borderId="80" xfId="1" applyNumberFormat="1" applyFont="1" applyBorder="1"/>
    <xf numFmtId="164" fontId="0" fillId="0" borderId="6" xfId="0" applyNumberFormat="1" applyBorder="1"/>
    <xf numFmtId="164" fontId="0" fillId="0" borderId="3" xfId="1" applyNumberFormat="1" applyFont="1" applyBorder="1"/>
    <xf numFmtId="164" fontId="0" fillId="0" borderId="19" xfId="1" applyNumberFormat="1" applyFont="1" applyBorder="1"/>
    <xf numFmtId="9" fontId="0" fillId="0" borderId="65" xfId="2" applyFont="1" applyBorder="1"/>
    <xf numFmtId="164" fontId="0" fillId="0" borderId="65" xfId="1" applyNumberFormat="1" applyFont="1" applyBorder="1"/>
    <xf numFmtId="9" fontId="0" fillId="0" borderId="3" xfId="2" applyFont="1" applyBorder="1"/>
    <xf numFmtId="9" fontId="0" fillId="0" borderId="19" xfId="1" applyNumberFormat="1" applyFont="1" applyBorder="1"/>
    <xf numFmtId="9" fontId="4" fillId="0" borderId="19" xfId="1" applyNumberFormat="1" applyFont="1" applyBorder="1"/>
    <xf numFmtId="9" fontId="0" fillId="0" borderId="65" xfId="1" applyNumberFormat="1" applyFont="1" applyBorder="1"/>
    <xf numFmtId="0" fontId="0" fillId="0" borderId="99" xfId="0" applyBorder="1"/>
    <xf numFmtId="164" fontId="0" fillId="0" borderId="99" xfId="0" applyNumberFormat="1" applyBorder="1"/>
    <xf numFmtId="9" fontId="0" fillId="0" borderId="78" xfId="2" applyFont="1" applyBorder="1"/>
    <xf numFmtId="9" fontId="4" fillId="0" borderId="75" xfId="1" applyNumberFormat="1" applyFont="1" applyBorder="1"/>
    <xf numFmtId="164" fontId="0" fillId="0" borderId="28" xfId="0" applyNumberFormat="1" applyBorder="1"/>
    <xf numFmtId="164" fontId="0" fillId="0" borderId="35" xfId="0" applyNumberFormat="1" applyBorder="1"/>
    <xf numFmtId="9" fontId="0" fillId="0" borderId="69" xfId="2" applyFont="1" applyBorder="1"/>
    <xf numFmtId="9" fontId="4" fillId="0" borderId="34" xfId="1" applyNumberFormat="1" applyFont="1" applyBorder="1"/>
    <xf numFmtId="164" fontId="0" fillId="0" borderId="14" xfId="1" applyNumberFormat="1" applyFont="1" applyBorder="1"/>
    <xf numFmtId="9" fontId="4" fillId="0" borderId="38" xfId="2" applyFont="1" applyBorder="1"/>
    <xf numFmtId="9" fontId="4" fillId="0" borderId="69" xfId="1" applyNumberFormat="1" applyFont="1" applyBorder="1"/>
    <xf numFmtId="0" fontId="0" fillId="0" borderId="5" xfId="0" applyFill="1" applyBorder="1"/>
    <xf numFmtId="164" fontId="0" fillId="0" borderId="5" xfId="0" applyNumberFormat="1" applyFill="1" applyBorder="1"/>
    <xf numFmtId="164" fontId="0" fillId="0" borderId="2" xfId="1" applyNumberFormat="1" applyFont="1" applyFill="1" applyBorder="1"/>
    <xf numFmtId="164" fontId="0" fillId="0" borderId="13" xfId="1" applyNumberFormat="1" applyFont="1" applyFill="1" applyBorder="1"/>
    <xf numFmtId="9" fontId="0" fillId="0" borderId="66" xfId="2" applyFont="1" applyFill="1" applyBorder="1"/>
    <xf numFmtId="164" fontId="0" fillId="0" borderId="66" xfId="1" applyNumberFormat="1" applyFont="1" applyFill="1" applyBorder="1"/>
    <xf numFmtId="0" fontId="0" fillId="0" borderId="43" xfId="0" applyBorder="1" applyAlignment="1">
      <alignment horizontal="left" indent="1"/>
    </xf>
    <xf numFmtId="164" fontId="0" fillId="0" borderId="43" xfId="0" applyNumberFormat="1" applyBorder="1"/>
    <xf numFmtId="164" fontId="0" fillId="0" borderId="9" xfId="1" applyNumberFormat="1" applyFont="1" applyBorder="1"/>
    <xf numFmtId="164" fontId="0" fillId="0" borderId="21" xfId="1" applyNumberFormat="1" applyFont="1" applyBorder="1"/>
    <xf numFmtId="9" fontId="0" fillId="0" borderId="86" xfId="2" applyFont="1" applyBorder="1"/>
    <xf numFmtId="164" fontId="0" fillId="0" borderId="86" xfId="1" applyNumberFormat="1" applyFont="1" applyBorder="1"/>
    <xf numFmtId="9" fontId="0" fillId="0" borderId="9" xfId="2" applyFont="1" applyBorder="1"/>
    <xf numFmtId="9" fontId="0" fillId="0" borderId="21" xfId="1" applyNumberFormat="1" applyFont="1" applyBorder="1"/>
    <xf numFmtId="9" fontId="0" fillId="0" borderId="86" xfId="1" applyNumberFormat="1" applyFont="1" applyBorder="1"/>
    <xf numFmtId="9" fontId="0" fillId="0" borderId="69" xfId="2" applyFont="1" applyFill="1" applyBorder="1" applyAlignment="1">
      <alignment horizontal="right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85" xfId="0" applyFont="1" applyFill="1" applyBorder="1" applyAlignment="1">
      <alignment horizontal="center" wrapText="1"/>
    </xf>
    <xf numFmtId="0" fontId="2" fillId="0" borderId="86" xfId="0" applyFont="1" applyFill="1" applyBorder="1" applyAlignment="1">
      <alignment horizontal="center" wrapText="1"/>
    </xf>
    <xf numFmtId="0" fontId="2" fillId="0" borderId="82" xfId="0" applyFont="1" applyFill="1" applyBorder="1" applyAlignment="1">
      <alignment horizontal="center"/>
    </xf>
    <xf numFmtId="0" fontId="2" fillId="0" borderId="83" xfId="0" applyFont="1" applyFill="1" applyBorder="1" applyAlignment="1">
      <alignment horizontal="center"/>
    </xf>
    <xf numFmtId="0" fontId="2" fillId="0" borderId="84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wrapText="1"/>
    </xf>
    <xf numFmtId="0" fontId="2" fillId="3" borderId="87" xfId="0" applyFont="1" applyFill="1" applyBorder="1" applyAlignment="1">
      <alignment horizontal="center" wrapText="1"/>
    </xf>
    <xf numFmtId="0" fontId="2" fillId="3" borderId="86" xfId="0" applyFont="1" applyFill="1" applyBorder="1" applyAlignment="1">
      <alignment horizontal="center" wrapText="1"/>
    </xf>
    <xf numFmtId="0" fontId="2" fillId="0" borderId="87" xfId="0" applyFont="1" applyFill="1" applyBorder="1" applyAlignment="1">
      <alignment horizontal="center" wrapText="1"/>
    </xf>
    <xf numFmtId="0" fontId="2" fillId="0" borderId="8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89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85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90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91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0" fontId="2" fillId="0" borderId="90" xfId="0" applyFont="1" applyFill="1" applyBorder="1" applyAlignment="1">
      <alignment horizontal="center" wrapText="1"/>
    </xf>
    <xf numFmtId="0" fontId="2" fillId="0" borderId="43" xfId="0" applyFont="1" applyFill="1" applyBorder="1" applyAlignment="1">
      <alignment horizont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wrapText="1"/>
    </xf>
    <xf numFmtId="0" fontId="2" fillId="0" borderId="71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view="pageLayout" zoomScaleNormal="100" workbookViewId="0">
      <selection activeCell="I10" sqref="I10"/>
    </sheetView>
  </sheetViews>
  <sheetFormatPr defaultRowHeight="15" x14ac:dyDescent="0.25"/>
  <cols>
    <col min="1" max="1" width="35.7109375" customWidth="1"/>
    <col min="2" max="3" width="15.7109375" hidden="1" customWidth="1"/>
    <col min="4" max="4" width="13.7109375" hidden="1" customWidth="1"/>
    <col min="5" max="5" width="10.7109375" hidden="1" customWidth="1"/>
    <col min="6" max="12" width="10.7109375" customWidth="1"/>
    <col min="13" max="13" width="10.7109375" hidden="1" customWidth="1"/>
    <col min="21" max="21" width="0" hidden="1" customWidth="1"/>
  </cols>
  <sheetData>
    <row r="1" spans="1:35" x14ac:dyDescent="0.25">
      <c r="A1" s="1" t="s">
        <v>0</v>
      </c>
      <c r="B1" s="1"/>
    </row>
    <row r="2" spans="1:35" x14ac:dyDescent="0.25">
      <c r="A2" s="2" t="s">
        <v>1</v>
      </c>
      <c r="B2" s="2"/>
    </row>
    <row r="3" spans="1:35" ht="15.75" thickBot="1" x14ac:dyDescent="0.3">
      <c r="H3" s="70"/>
    </row>
    <row r="4" spans="1:35" ht="15" customHeight="1" x14ac:dyDescent="0.25">
      <c r="A4" s="453" t="s">
        <v>2</v>
      </c>
      <c r="B4" s="461" t="s">
        <v>184</v>
      </c>
      <c r="C4" s="455" t="s">
        <v>3</v>
      </c>
      <c r="D4" s="457" t="s">
        <v>5</v>
      </c>
      <c r="E4" s="459" t="s">
        <v>4</v>
      </c>
      <c r="F4" s="446" t="s">
        <v>6</v>
      </c>
      <c r="G4" s="447"/>
      <c r="H4" s="447"/>
      <c r="I4" s="447"/>
      <c r="J4" s="447"/>
      <c r="K4" s="448"/>
      <c r="L4" s="444" t="s">
        <v>198</v>
      </c>
      <c r="M4" s="452" t="s">
        <v>7</v>
      </c>
      <c r="N4" s="446" t="s">
        <v>6</v>
      </c>
      <c r="O4" s="447"/>
      <c r="P4" s="447"/>
      <c r="Q4" s="447"/>
      <c r="R4" s="447"/>
      <c r="S4" s="448"/>
      <c r="T4" s="444" t="s">
        <v>199</v>
      </c>
      <c r="U4" s="450" t="s">
        <v>7</v>
      </c>
      <c r="V4" s="446" t="s">
        <v>6</v>
      </c>
      <c r="W4" s="447"/>
      <c r="X4" s="447"/>
      <c r="Y4" s="447"/>
      <c r="Z4" s="447"/>
      <c r="AA4" s="448"/>
      <c r="AB4" s="444" t="s">
        <v>212</v>
      </c>
      <c r="AC4" s="446" t="s">
        <v>6</v>
      </c>
      <c r="AD4" s="447"/>
      <c r="AE4" s="447"/>
      <c r="AF4" s="447"/>
      <c r="AG4" s="447"/>
      <c r="AH4" s="448"/>
      <c r="AI4" s="444" t="s">
        <v>219</v>
      </c>
    </row>
    <row r="5" spans="1:35" ht="120.75" thickBot="1" x14ac:dyDescent="0.3">
      <c r="A5" s="454"/>
      <c r="B5" s="462"/>
      <c r="C5" s="456"/>
      <c r="D5" s="458"/>
      <c r="E5" s="460"/>
      <c r="F5" s="159" t="s">
        <v>192</v>
      </c>
      <c r="G5" s="160" t="s">
        <v>193</v>
      </c>
      <c r="H5" s="160" t="s">
        <v>194</v>
      </c>
      <c r="I5" s="160" t="s">
        <v>195</v>
      </c>
      <c r="J5" s="160" t="s">
        <v>196</v>
      </c>
      <c r="K5" s="160" t="s">
        <v>197</v>
      </c>
      <c r="L5" s="445"/>
      <c r="M5" s="445"/>
      <c r="N5" s="159" t="s">
        <v>200</v>
      </c>
      <c r="O5" s="160" t="s">
        <v>201</v>
      </c>
      <c r="P5" s="160" t="s">
        <v>202</v>
      </c>
      <c r="Q5" s="160" t="s">
        <v>203</v>
      </c>
      <c r="R5" s="160" t="s">
        <v>204</v>
      </c>
      <c r="S5" s="160" t="s">
        <v>205</v>
      </c>
      <c r="T5" s="449"/>
      <c r="U5" s="451"/>
      <c r="V5" s="159" t="s">
        <v>206</v>
      </c>
      <c r="W5" s="160" t="s">
        <v>207</v>
      </c>
      <c r="X5" s="160" t="s">
        <v>208</v>
      </c>
      <c r="Y5" s="160" t="s">
        <v>209</v>
      </c>
      <c r="Z5" s="160" t="s">
        <v>210</v>
      </c>
      <c r="AA5" s="160" t="s">
        <v>211</v>
      </c>
      <c r="AB5" s="445"/>
      <c r="AC5" s="159" t="s">
        <v>213</v>
      </c>
      <c r="AD5" s="160" t="s">
        <v>214</v>
      </c>
      <c r="AE5" s="160" t="s">
        <v>215</v>
      </c>
      <c r="AF5" s="160" t="s">
        <v>216</v>
      </c>
      <c r="AG5" s="160" t="s">
        <v>217</v>
      </c>
      <c r="AH5" s="160" t="s">
        <v>218</v>
      </c>
      <c r="AI5" s="445"/>
    </row>
    <row r="6" spans="1:35" x14ac:dyDescent="0.25">
      <c r="A6" s="3" t="s">
        <v>0</v>
      </c>
      <c r="B6" s="85">
        <v>51881</v>
      </c>
      <c r="C6" s="46">
        <v>52959</v>
      </c>
      <c r="D6" s="47">
        <f>B6-C6</f>
        <v>-1078</v>
      </c>
      <c r="E6" s="24">
        <f>D6/C6</f>
        <v>-2.0355369247908761E-2</v>
      </c>
      <c r="F6" s="252">
        <v>49322</v>
      </c>
      <c r="G6" s="253">
        <v>303</v>
      </c>
      <c r="H6" s="253">
        <v>107</v>
      </c>
      <c r="I6" s="253">
        <v>182</v>
      </c>
      <c r="J6" s="253">
        <v>26</v>
      </c>
      <c r="K6" s="253">
        <v>353</v>
      </c>
      <c r="L6" s="254">
        <v>1588</v>
      </c>
      <c r="M6" s="255">
        <v>859</v>
      </c>
      <c r="N6" s="201">
        <v>51783</v>
      </c>
      <c r="O6" s="202">
        <v>238</v>
      </c>
      <c r="P6" s="202">
        <v>81</v>
      </c>
      <c r="Q6" s="202">
        <v>162</v>
      </c>
      <c r="R6" s="202">
        <v>4</v>
      </c>
      <c r="S6" s="202">
        <v>201</v>
      </c>
      <c r="T6" s="203">
        <v>490</v>
      </c>
      <c r="U6" s="198">
        <v>646</v>
      </c>
      <c r="V6" s="201">
        <f>F6-N6</f>
        <v>-2461</v>
      </c>
      <c r="W6" s="202">
        <f t="shared" ref="W6:AB6" si="0">G6-O6</f>
        <v>65</v>
      </c>
      <c r="X6" s="202">
        <f t="shared" si="0"/>
        <v>26</v>
      </c>
      <c r="Y6" s="202">
        <f t="shared" si="0"/>
        <v>20</v>
      </c>
      <c r="Z6" s="202">
        <f t="shared" si="0"/>
        <v>22</v>
      </c>
      <c r="AA6" s="202">
        <f t="shared" si="0"/>
        <v>152</v>
      </c>
      <c r="AB6" s="203">
        <f t="shared" si="0"/>
        <v>1098</v>
      </c>
      <c r="AC6" s="210">
        <f>V6/N6</f>
        <v>-4.7525249599289339E-2</v>
      </c>
      <c r="AD6" s="211">
        <f t="shared" ref="AD6:AI6" si="1">W6/O6</f>
        <v>0.27310924369747897</v>
      </c>
      <c r="AE6" s="211">
        <f t="shared" si="1"/>
        <v>0.32098765432098764</v>
      </c>
      <c r="AF6" s="211">
        <f t="shared" si="1"/>
        <v>0.12345679012345678</v>
      </c>
      <c r="AG6" s="211">
        <f t="shared" si="1"/>
        <v>5.5</v>
      </c>
      <c r="AH6" s="211">
        <f t="shared" si="1"/>
        <v>0.75621890547263682</v>
      </c>
      <c r="AI6" s="212">
        <f t="shared" si="1"/>
        <v>2.240816326530612</v>
      </c>
    </row>
    <row r="7" spans="1:35" x14ac:dyDescent="0.25">
      <c r="A7" s="4" t="s">
        <v>8</v>
      </c>
      <c r="B7" s="99">
        <v>3343</v>
      </c>
      <c r="C7" s="54">
        <v>3441</v>
      </c>
      <c r="D7" s="55">
        <f t="shared" ref="D7:D62" si="2">B7-C7</f>
        <v>-98</v>
      </c>
      <c r="E7" s="39">
        <f t="shared" ref="E7:E62" si="3">D7/C7</f>
        <v>-2.8480092996222027E-2</v>
      </c>
      <c r="F7" s="256">
        <v>3187</v>
      </c>
      <c r="G7" s="257">
        <v>12</v>
      </c>
      <c r="H7" s="257">
        <v>8</v>
      </c>
      <c r="I7" s="257">
        <v>10</v>
      </c>
      <c r="J7" s="257">
        <v>1</v>
      </c>
      <c r="K7" s="257">
        <v>12</v>
      </c>
      <c r="L7" s="258">
        <v>113</v>
      </c>
      <c r="M7" s="259">
        <v>42</v>
      </c>
      <c r="N7" s="115">
        <v>3392</v>
      </c>
      <c r="O7" s="116">
        <v>7</v>
      </c>
      <c r="P7" s="116">
        <v>7</v>
      </c>
      <c r="Q7" s="116">
        <v>3</v>
      </c>
      <c r="R7" s="116">
        <v>0</v>
      </c>
      <c r="S7" s="116">
        <v>5</v>
      </c>
      <c r="T7" s="165">
        <v>27</v>
      </c>
      <c r="U7" s="154">
        <v>38</v>
      </c>
      <c r="V7" s="115">
        <f t="shared" ref="V7:V62" si="4">F7-N7</f>
        <v>-205</v>
      </c>
      <c r="W7" s="116">
        <f t="shared" ref="W7:W62" si="5">G7-O7</f>
        <v>5</v>
      </c>
      <c r="X7" s="116">
        <f t="shared" ref="X7:X62" si="6">H7-P7</f>
        <v>1</v>
      </c>
      <c r="Y7" s="116">
        <f t="shared" ref="Y7:Y62" si="7">I7-Q7</f>
        <v>7</v>
      </c>
      <c r="Z7" s="116">
        <f t="shared" ref="Z7:Z62" si="8">J7-R7</f>
        <v>1</v>
      </c>
      <c r="AA7" s="116">
        <f t="shared" ref="AA7:AA62" si="9">K7-S7</f>
        <v>7</v>
      </c>
      <c r="AB7" s="165">
        <f t="shared" ref="AB7:AB62" si="10">L7-T7</f>
        <v>86</v>
      </c>
      <c r="AC7" s="182">
        <f t="shared" ref="AC7:AC62" si="11">V7/N7</f>
        <v>-6.0436320754716978E-2</v>
      </c>
      <c r="AD7" s="183">
        <f t="shared" ref="AD7:AD62" si="12">W7/O7</f>
        <v>0.7142857142857143</v>
      </c>
      <c r="AE7" s="183">
        <f t="shared" ref="AE7:AE62" si="13">X7/P7</f>
        <v>0.14285714285714285</v>
      </c>
      <c r="AF7" s="183">
        <f t="shared" ref="AF7:AF62" si="14">Y7/Q7</f>
        <v>2.3333333333333335</v>
      </c>
      <c r="AG7" s="183" t="e">
        <f t="shared" ref="AG7:AG62" si="15">Z7/R7</f>
        <v>#DIV/0!</v>
      </c>
      <c r="AH7" s="183">
        <f t="shared" ref="AH7:AH62" si="16">AA7/S7</f>
        <v>1.4</v>
      </c>
      <c r="AI7" s="184">
        <f t="shared" ref="AI7:AI62" si="17">AB7/T7</f>
        <v>3.1851851851851851</v>
      </c>
    </row>
    <row r="8" spans="1:35" ht="15" customHeight="1" x14ac:dyDescent="0.25">
      <c r="A8" s="9" t="s">
        <v>9</v>
      </c>
      <c r="B8" s="87">
        <v>750</v>
      </c>
      <c r="C8" s="87">
        <v>765</v>
      </c>
      <c r="D8" s="51">
        <f t="shared" si="2"/>
        <v>-15</v>
      </c>
      <c r="E8" s="77">
        <f t="shared" si="3"/>
        <v>-1.9607843137254902E-2</v>
      </c>
      <c r="F8" s="260">
        <v>709</v>
      </c>
      <c r="G8" s="261">
        <v>4</v>
      </c>
      <c r="H8" s="261">
        <v>4</v>
      </c>
      <c r="I8" s="261">
        <v>4</v>
      </c>
      <c r="J8" s="261">
        <v>1</v>
      </c>
      <c r="K8" s="261">
        <v>3</v>
      </c>
      <c r="L8" s="262">
        <v>25</v>
      </c>
      <c r="M8" s="263">
        <v>6</v>
      </c>
      <c r="N8" s="120">
        <v>756</v>
      </c>
      <c r="O8" s="121">
        <v>2</v>
      </c>
      <c r="P8" s="121">
        <v>1</v>
      </c>
      <c r="Q8" s="121">
        <v>0</v>
      </c>
      <c r="R8" s="121">
        <v>0</v>
      </c>
      <c r="S8" s="121">
        <v>4</v>
      </c>
      <c r="T8" s="169">
        <v>2</v>
      </c>
      <c r="U8" s="156">
        <v>9</v>
      </c>
      <c r="V8" s="120">
        <f t="shared" si="4"/>
        <v>-47</v>
      </c>
      <c r="W8" s="121">
        <f t="shared" si="5"/>
        <v>2</v>
      </c>
      <c r="X8" s="121">
        <f t="shared" si="6"/>
        <v>3</v>
      </c>
      <c r="Y8" s="121">
        <f t="shared" si="7"/>
        <v>4</v>
      </c>
      <c r="Z8" s="121">
        <f t="shared" si="8"/>
        <v>1</v>
      </c>
      <c r="AA8" s="121">
        <f t="shared" si="9"/>
        <v>-1</v>
      </c>
      <c r="AB8" s="169">
        <f t="shared" si="10"/>
        <v>23</v>
      </c>
      <c r="AC8" s="188">
        <f t="shared" si="11"/>
        <v>-6.2169312169312166E-2</v>
      </c>
      <c r="AD8" s="189">
        <f t="shared" si="12"/>
        <v>1</v>
      </c>
      <c r="AE8" s="189">
        <f t="shared" si="13"/>
        <v>3</v>
      </c>
      <c r="AF8" s="189" t="e">
        <f t="shared" si="14"/>
        <v>#DIV/0!</v>
      </c>
      <c r="AG8" s="189" t="e">
        <f t="shared" si="15"/>
        <v>#DIV/0!</v>
      </c>
      <c r="AH8" s="189">
        <f t="shared" si="16"/>
        <v>-0.25</v>
      </c>
      <c r="AI8" s="190">
        <f t="shared" si="17"/>
        <v>11.5</v>
      </c>
    </row>
    <row r="9" spans="1:35" x14ac:dyDescent="0.25">
      <c r="A9" s="9" t="s">
        <v>10</v>
      </c>
      <c r="B9" s="87">
        <v>463</v>
      </c>
      <c r="C9" s="50">
        <v>513</v>
      </c>
      <c r="D9" s="51">
        <f t="shared" si="2"/>
        <v>-50</v>
      </c>
      <c r="E9" s="77">
        <f t="shared" si="3"/>
        <v>-9.7465886939571145E-2</v>
      </c>
      <c r="F9" s="260">
        <v>441</v>
      </c>
      <c r="G9" s="261">
        <v>0</v>
      </c>
      <c r="H9" s="261">
        <v>2</v>
      </c>
      <c r="I9" s="261">
        <v>0</v>
      </c>
      <c r="J9" s="261">
        <v>0</v>
      </c>
      <c r="K9" s="261">
        <v>1</v>
      </c>
      <c r="L9" s="262">
        <v>19</v>
      </c>
      <c r="M9" s="263">
        <v>13</v>
      </c>
      <c r="N9" s="120">
        <v>500</v>
      </c>
      <c r="O9" s="121">
        <v>2</v>
      </c>
      <c r="P9" s="121">
        <v>0</v>
      </c>
      <c r="Q9" s="121">
        <v>1</v>
      </c>
      <c r="R9" s="121">
        <v>0</v>
      </c>
      <c r="S9" s="121">
        <v>1</v>
      </c>
      <c r="T9" s="169">
        <v>9</v>
      </c>
      <c r="U9" s="156">
        <v>3</v>
      </c>
      <c r="V9" s="120">
        <f t="shared" si="4"/>
        <v>-59</v>
      </c>
      <c r="W9" s="121">
        <f t="shared" si="5"/>
        <v>-2</v>
      </c>
      <c r="X9" s="121">
        <f t="shared" si="6"/>
        <v>2</v>
      </c>
      <c r="Y9" s="121">
        <f t="shared" si="7"/>
        <v>-1</v>
      </c>
      <c r="Z9" s="121">
        <f t="shared" si="8"/>
        <v>0</v>
      </c>
      <c r="AA9" s="121">
        <f t="shared" si="9"/>
        <v>0</v>
      </c>
      <c r="AB9" s="169">
        <f t="shared" si="10"/>
        <v>10</v>
      </c>
      <c r="AC9" s="188">
        <f t="shared" si="11"/>
        <v>-0.11799999999999999</v>
      </c>
      <c r="AD9" s="189">
        <f t="shared" si="12"/>
        <v>-1</v>
      </c>
      <c r="AE9" s="189" t="e">
        <f t="shared" si="13"/>
        <v>#DIV/0!</v>
      </c>
      <c r="AF9" s="189">
        <f t="shared" si="14"/>
        <v>-1</v>
      </c>
      <c r="AG9" s="189" t="e">
        <f t="shared" si="15"/>
        <v>#DIV/0!</v>
      </c>
      <c r="AH9" s="189">
        <f t="shared" si="16"/>
        <v>0</v>
      </c>
      <c r="AI9" s="190">
        <f t="shared" si="17"/>
        <v>1.1111111111111112</v>
      </c>
    </row>
    <row r="10" spans="1:35" x14ac:dyDescent="0.25">
      <c r="A10" s="10" t="s">
        <v>11</v>
      </c>
      <c r="B10" s="88">
        <f>B7-(B8+B9)</f>
        <v>2130</v>
      </c>
      <c r="C10" s="52">
        <f>C7-(SUM(C8:C9))</f>
        <v>2163</v>
      </c>
      <c r="D10" s="53">
        <f t="shared" si="2"/>
        <v>-33</v>
      </c>
      <c r="E10" s="27">
        <f t="shared" si="3"/>
        <v>-1.5256588072122053E-2</v>
      </c>
      <c r="F10" s="264">
        <f>F7-(F8+F9)</f>
        <v>2037</v>
      </c>
      <c r="G10" s="240">
        <f t="shared" ref="G10:M10" si="18">G7-(G8+G9)</f>
        <v>8</v>
      </c>
      <c r="H10" s="240">
        <f t="shared" si="18"/>
        <v>2</v>
      </c>
      <c r="I10" s="240">
        <f t="shared" si="18"/>
        <v>6</v>
      </c>
      <c r="J10" s="240">
        <f t="shared" si="18"/>
        <v>0</v>
      </c>
      <c r="K10" s="240">
        <f t="shared" si="18"/>
        <v>8</v>
      </c>
      <c r="L10" s="265">
        <f t="shared" si="18"/>
        <v>69</v>
      </c>
      <c r="M10" s="266">
        <f t="shared" si="18"/>
        <v>23</v>
      </c>
      <c r="N10" s="124">
        <f t="shared" ref="N10:U10" si="19">N7-(SUM(N8:N9))</f>
        <v>2136</v>
      </c>
      <c r="O10" s="125">
        <f t="shared" si="19"/>
        <v>3</v>
      </c>
      <c r="P10" s="125">
        <f t="shared" si="19"/>
        <v>6</v>
      </c>
      <c r="Q10" s="125">
        <f t="shared" si="19"/>
        <v>2</v>
      </c>
      <c r="R10" s="125">
        <f t="shared" si="19"/>
        <v>0</v>
      </c>
      <c r="S10" s="125">
        <f t="shared" si="19"/>
        <v>0</v>
      </c>
      <c r="T10" s="164">
        <f t="shared" si="19"/>
        <v>16</v>
      </c>
      <c r="U10" s="153">
        <f t="shared" si="19"/>
        <v>26</v>
      </c>
      <c r="V10" s="124">
        <f t="shared" si="4"/>
        <v>-99</v>
      </c>
      <c r="W10" s="125">
        <f t="shared" si="5"/>
        <v>5</v>
      </c>
      <c r="X10" s="125">
        <f t="shared" si="6"/>
        <v>-4</v>
      </c>
      <c r="Y10" s="125">
        <f t="shared" si="7"/>
        <v>4</v>
      </c>
      <c r="Z10" s="125">
        <f t="shared" si="8"/>
        <v>0</v>
      </c>
      <c r="AA10" s="125">
        <f t="shared" si="9"/>
        <v>8</v>
      </c>
      <c r="AB10" s="164">
        <f t="shared" si="10"/>
        <v>53</v>
      </c>
      <c r="AC10" s="179">
        <f t="shared" si="11"/>
        <v>-4.6348314606741575E-2</v>
      </c>
      <c r="AD10" s="180">
        <f t="shared" si="12"/>
        <v>1.6666666666666667</v>
      </c>
      <c r="AE10" s="180">
        <f t="shared" si="13"/>
        <v>-0.66666666666666663</v>
      </c>
      <c r="AF10" s="180">
        <f t="shared" si="14"/>
        <v>2</v>
      </c>
      <c r="AG10" s="180" t="e">
        <f t="shared" si="15"/>
        <v>#DIV/0!</v>
      </c>
      <c r="AH10" s="180" t="e">
        <f t="shared" si="16"/>
        <v>#DIV/0!</v>
      </c>
      <c r="AI10" s="181">
        <f t="shared" si="17"/>
        <v>3.3125</v>
      </c>
    </row>
    <row r="11" spans="1:35" x14ac:dyDescent="0.25">
      <c r="A11" s="4" t="s">
        <v>12</v>
      </c>
      <c r="B11" s="86">
        <v>1008</v>
      </c>
      <c r="C11" s="48">
        <v>1098</v>
      </c>
      <c r="D11" s="49">
        <f t="shared" si="2"/>
        <v>-90</v>
      </c>
      <c r="E11" s="25">
        <f t="shared" si="3"/>
        <v>-8.1967213114754092E-2</v>
      </c>
      <c r="F11" s="256">
        <v>968</v>
      </c>
      <c r="G11" s="257">
        <v>0</v>
      </c>
      <c r="H11" s="257">
        <v>0</v>
      </c>
      <c r="I11" s="257">
        <v>1</v>
      </c>
      <c r="J11" s="257">
        <v>0</v>
      </c>
      <c r="K11" s="257">
        <v>23</v>
      </c>
      <c r="L11" s="258">
        <v>16</v>
      </c>
      <c r="M11" s="259">
        <v>37</v>
      </c>
      <c r="N11" s="115">
        <v>1084</v>
      </c>
      <c r="O11" s="116">
        <v>4</v>
      </c>
      <c r="P11" s="116">
        <v>0</v>
      </c>
      <c r="Q11" s="116">
        <v>0</v>
      </c>
      <c r="R11" s="116">
        <v>0</v>
      </c>
      <c r="S11" s="116">
        <v>7</v>
      </c>
      <c r="T11" s="165">
        <v>3</v>
      </c>
      <c r="U11" s="154">
        <v>16</v>
      </c>
      <c r="V11" s="115">
        <f t="shared" si="4"/>
        <v>-116</v>
      </c>
      <c r="W11" s="116">
        <f t="shared" si="5"/>
        <v>-4</v>
      </c>
      <c r="X11" s="116">
        <f t="shared" si="6"/>
        <v>0</v>
      </c>
      <c r="Y11" s="116">
        <f t="shared" si="7"/>
        <v>1</v>
      </c>
      <c r="Z11" s="116">
        <f t="shared" si="8"/>
        <v>0</v>
      </c>
      <c r="AA11" s="116">
        <f t="shared" si="9"/>
        <v>16</v>
      </c>
      <c r="AB11" s="165">
        <f t="shared" si="10"/>
        <v>13</v>
      </c>
      <c r="AC11" s="182">
        <f t="shared" si="11"/>
        <v>-0.1070110701107011</v>
      </c>
      <c r="AD11" s="183">
        <f t="shared" si="12"/>
        <v>-1</v>
      </c>
      <c r="AE11" s="183" t="e">
        <f t="shared" si="13"/>
        <v>#DIV/0!</v>
      </c>
      <c r="AF11" s="183" t="e">
        <f t="shared" si="14"/>
        <v>#DIV/0!</v>
      </c>
      <c r="AG11" s="183" t="e">
        <f t="shared" si="15"/>
        <v>#DIV/0!</v>
      </c>
      <c r="AH11" s="183">
        <f t="shared" si="16"/>
        <v>2.2857142857142856</v>
      </c>
      <c r="AI11" s="184">
        <f t="shared" si="17"/>
        <v>4.333333333333333</v>
      </c>
    </row>
    <row r="12" spans="1:35" x14ac:dyDescent="0.25">
      <c r="A12" s="9" t="s">
        <v>13</v>
      </c>
      <c r="B12" s="87">
        <v>69</v>
      </c>
      <c r="C12" s="50">
        <v>74</v>
      </c>
      <c r="D12" s="51">
        <f t="shared" si="2"/>
        <v>-5</v>
      </c>
      <c r="E12" s="77">
        <f t="shared" si="3"/>
        <v>-6.7567567567567571E-2</v>
      </c>
      <c r="F12" s="260">
        <v>63</v>
      </c>
      <c r="G12" s="261">
        <v>0</v>
      </c>
      <c r="H12" s="261">
        <v>0</v>
      </c>
      <c r="I12" s="261">
        <v>1</v>
      </c>
      <c r="J12" s="261">
        <v>0</v>
      </c>
      <c r="K12" s="261">
        <v>4</v>
      </c>
      <c r="L12" s="262">
        <v>1</v>
      </c>
      <c r="M12" s="263">
        <v>3</v>
      </c>
      <c r="N12" s="120">
        <v>74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69">
        <v>0</v>
      </c>
      <c r="U12" s="156">
        <v>0</v>
      </c>
      <c r="V12" s="120">
        <f t="shared" si="4"/>
        <v>-11</v>
      </c>
      <c r="W12" s="121">
        <f t="shared" si="5"/>
        <v>0</v>
      </c>
      <c r="X12" s="121">
        <f t="shared" si="6"/>
        <v>0</v>
      </c>
      <c r="Y12" s="121">
        <f t="shared" si="7"/>
        <v>1</v>
      </c>
      <c r="Z12" s="121">
        <f t="shared" si="8"/>
        <v>0</v>
      </c>
      <c r="AA12" s="121">
        <f t="shared" si="9"/>
        <v>4</v>
      </c>
      <c r="AB12" s="169">
        <f t="shared" si="10"/>
        <v>1</v>
      </c>
      <c r="AC12" s="188">
        <f t="shared" si="11"/>
        <v>-0.14864864864864866</v>
      </c>
      <c r="AD12" s="189" t="e">
        <f t="shared" si="12"/>
        <v>#DIV/0!</v>
      </c>
      <c r="AE12" s="189" t="e">
        <f t="shared" si="13"/>
        <v>#DIV/0!</v>
      </c>
      <c r="AF12" s="189" t="e">
        <f t="shared" si="14"/>
        <v>#DIV/0!</v>
      </c>
      <c r="AG12" s="189" t="e">
        <f t="shared" si="15"/>
        <v>#DIV/0!</v>
      </c>
      <c r="AH12" s="189" t="e">
        <f t="shared" si="16"/>
        <v>#DIV/0!</v>
      </c>
      <c r="AI12" s="190" t="e">
        <f t="shared" si="17"/>
        <v>#DIV/0!</v>
      </c>
    </row>
    <row r="13" spans="1:35" x14ac:dyDescent="0.25">
      <c r="A13" s="9" t="s">
        <v>14</v>
      </c>
      <c r="B13" s="87">
        <v>124</v>
      </c>
      <c r="C13" s="50">
        <v>136</v>
      </c>
      <c r="D13" s="51">
        <f t="shared" si="2"/>
        <v>-12</v>
      </c>
      <c r="E13" s="77">
        <f t="shared" si="3"/>
        <v>-8.8235294117647065E-2</v>
      </c>
      <c r="F13" s="260">
        <v>108</v>
      </c>
      <c r="G13" s="261">
        <v>0</v>
      </c>
      <c r="H13" s="261">
        <v>0</v>
      </c>
      <c r="I13" s="261">
        <v>0</v>
      </c>
      <c r="J13" s="261">
        <v>0</v>
      </c>
      <c r="K13" s="261">
        <v>13</v>
      </c>
      <c r="L13" s="262">
        <v>3</v>
      </c>
      <c r="M13" s="263">
        <v>18</v>
      </c>
      <c r="N13" s="120">
        <v>133</v>
      </c>
      <c r="O13" s="121">
        <v>2</v>
      </c>
      <c r="P13" s="121">
        <v>0</v>
      </c>
      <c r="Q13" s="121">
        <v>0</v>
      </c>
      <c r="R13" s="121">
        <v>0</v>
      </c>
      <c r="S13" s="121">
        <v>0</v>
      </c>
      <c r="T13" s="169">
        <v>1</v>
      </c>
      <c r="U13" s="156">
        <v>7</v>
      </c>
      <c r="V13" s="120">
        <f t="shared" si="4"/>
        <v>-25</v>
      </c>
      <c r="W13" s="121">
        <f t="shared" si="5"/>
        <v>-2</v>
      </c>
      <c r="X13" s="121">
        <f t="shared" si="6"/>
        <v>0</v>
      </c>
      <c r="Y13" s="121">
        <f t="shared" si="7"/>
        <v>0</v>
      </c>
      <c r="Z13" s="121">
        <f t="shared" si="8"/>
        <v>0</v>
      </c>
      <c r="AA13" s="121">
        <f t="shared" si="9"/>
        <v>13</v>
      </c>
      <c r="AB13" s="169">
        <f t="shared" si="10"/>
        <v>2</v>
      </c>
      <c r="AC13" s="188">
        <f t="shared" si="11"/>
        <v>-0.18796992481203006</v>
      </c>
      <c r="AD13" s="189">
        <f t="shared" si="12"/>
        <v>-1</v>
      </c>
      <c r="AE13" s="189" t="e">
        <f t="shared" si="13"/>
        <v>#DIV/0!</v>
      </c>
      <c r="AF13" s="189" t="e">
        <f t="shared" si="14"/>
        <v>#DIV/0!</v>
      </c>
      <c r="AG13" s="189" t="e">
        <f t="shared" si="15"/>
        <v>#DIV/0!</v>
      </c>
      <c r="AH13" s="189" t="e">
        <f t="shared" si="16"/>
        <v>#DIV/0!</v>
      </c>
      <c r="AI13" s="190">
        <f t="shared" si="17"/>
        <v>2</v>
      </c>
    </row>
    <row r="14" spans="1:35" x14ac:dyDescent="0.25">
      <c r="A14" s="9" t="s">
        <v>15</v>
      </c>
      <c r="B14" s="87">
        <v>159</v>
      </c>
      <c r="C14" s="50">
        <v>201</v>
      </c>
      <c r="D14" s="51">
        <f t="shared" si="2"/>
        <v>-42</v>
      </c>
      <c r="E14" s="77">
        <f t="shared" si="3"/>
        <v>-0.20895522388059701</v>
      </c>
      <c r="F14" s="260">
        <v>154</v>
      </c>
      <c r="G14" s="261">
        <v>0</v>
      </c>
      <c r="H14" s="261">
        <v>0</v>
      </c>
      <c r="I14" s="261">
        <v>0</v>
      </c>
      <c r="J14" s="261">
        <v>0</v>
      </c>
      <c r="K14" s="261">
        <v>0</v>
      </c>
      <c r="L14" s="262">
        <v>5</v>
      </c>
      <c r="M14" s="263">
        <v>1</v>
      </c>
      <c r="N14" s="120">
        <v>201</v>
      </c>
      <c r="O14" s="121">
        <v>0</v>
      </c>
      <c r="P14" s="121">
        <v>0</v>
      </c>
      <c r="Q14" s="121">
        <v>0</v>
      </c>
      <c r="R14" s="121">
        <v>0</v>
      </c>
      <c r="S14" s="121">
        <v>0</v>
      </c>
      <c r="T14" s="169">
        <v>0</v>
      </c>
      <c r="U14" s="156">
        <v>1</v>
      </c>
      <c r="V14" s="120">
        <f t="shared" si="4"/>
        <v>-47</v>
      </c>
      <c r="W14" s="121">
        <f t="shared" si="5"/>
        <v>0</v>
      </c>
      <c r="X14" s="121">
        <f t="shared" si="6"/>
        <v>0</v>
      </c>
      <c r="Y14" s="121">
        <f t="shared" si="7"/>
        <v>0</v>
      </c>
      <c r="Z14" s="121">
        <f t="shared" si="8"/>
        <v>0</v>
      </c>
      <c r="AA14" s="121">
        <f t="shared" si="9"/>
        <v>0</v>
      </c>
      <c r="AB14" s="169">
        <f t="shared" si="10"/>
        <v>5</v>
      </c>
      <c r="AC14" s="188">
        <f t="shared" si="11"/>
        <v>-0.23383084577114427</v>
      </c>
      <c r="AD14" s="189" t="e">
        <f t="shared" si="12"/>
        <v>#DIV/0!</v>
      </c>
      <c r="AE14" s="189" t="e">
        <f t="shared" si="13"/>
        <v>#DIV/0!</v>
      </c>
      <c r="AF14" s="189" t="e">
        <f t="shared" si="14"/>
        <v>#DIV/0!</v>
      </c>
      <c r="AG14" s="189" t="e">
        <f t="shared" si="15"/>
        <v>#DIV/0!</v>
      </c>
      <c r="AH14" s="189" t="e">
        <f t="shared" si="16"/>
        <v>#DIV/0!</v>
      </c>
      <c r="AI14" s="190" t="e">
        <f t="shared" si="17"/>
        <v>#DIV/0!</v>
      </c>
    </row>
    <row r="15" spans="1:35" x14ac:dyDescent="0.25">
      <c r="A15" s="10" t="s">
        <v>16</v>
      </c>
      <c r="B15" s="88">
        <f>B11-(B12+B13+B14)</f>
        <v>656</v>
      </c>
      <c r="C15" s="52">
        <f>C11-(SUM(C12:C14))</f>
        <v>687</v>
      </c>
      <c r="D15" s="53">
        <f t="shared" si="2"/>
        <v>-31</v>
      </c>
      <c r="E15" s="27">
        <f t="shared" si="3"/>
        <v>-4.5123726346433773E-2</v>
      </c>
      <c r="F15" s="264">
        <f>F11-(F12+F13+F14)</f>
        <v>643</v>
      </c>
      <c r="G15" s="240">
        <f t="shared" ref="G15:M15" si="20">G11-(G12+G13+G14)</f>
        <v>0</v>
      </c>
      <c r="H15" s="240">
        <f t="shared" si="20"/>
        <v>0</v>
      </c>
      <c r="I15" s="240">
        <f t="shared" si="20"/>
        <v>0</v>
      </c>
      <c r="J15" s="240">
        <f t="shared" si="20"/>
        <v>0</v>
      </c>
      <c r="K15" s="240">
        <f t="shared" si="20"/>
        <v>6</v>
      </c>
      <c r="L15" s="265">
        <f t="shared" si="20"/>
        <v>7</v>
      </c>
      <c r="M15" s="266">
        <f t="shared" si="20"/>
        <v>15</v>
      </c>
      <c r="N15" s="124">
        <f t="shared" ref="N15:U15" si="21">N11-(SUM(N12:N14))</f>
        <v>676</v>
      </c>
      <c r="O15" s="125">
        <f t="shared" si="21"/>
        <v>2</v>
      </c>
      <c r="P15" s="125">
        <f t="shared" si="21"/>
        <v>0</v>
      </c>
      <c r="Q15" s="125">
        <f t="shared" si="21"/>
        <v>0</v>
      </c>
      <c r="R15" s="125">
        <f t="shared" si="21"/>
        <v>0</v>
      </c>
      <c r="S15" s="125">
        <f t="shared" si="21"/>
        <v>7</v>
      </c>
      <c r="T15" s="164">
        <f t="shared" si="21"/>
        <v>2</v>
      </c>
      <c r="U15" s="153">
        <f t="shared" si="21"/>
        <v>8</v>
      </c>
      <c r="V15" s="124">
        <f t="shared" si="4"/>
        <v>-33</v>
      </c>
      <c r="W15" s="125">
        <f t="shared" si="5"/>
        <v>-2</v>
      </c>
      <c r="X15" s="125">
        <f t="shared" si="6"/>
        <v>0</v>
      </c>
      <c r="Y15" s="125">
        <f t="shared" si="7"/>
        <v>0</v>
      </c>
      <c r="Z15" s="125">
        <f t="shared" si="8"/>
        <v>0</v>
      </c>
      <c r="AA15" s="125">
        <f t="shared" si="9"/>
        <v>-1</v>
      </c>
      <c r="AB15" s="164">
        <f t="shared" si="10"/>
        <v>5</v>
      </c>
      <c r="AC15" s="179">
        <f t="shared" si="11"/>
        <v>-4.8816568047337278E-2</v>
      </c>
      <c r="AD15" s="180">
        <f t="shared" si="12"/>
        <v>-1</v>
      </c>
      <c r="AE15" s="180" t="e">
        <f t="shared" si="13"/>
        <v>#DIV/0!</v>
      </c>
      <c r="AF15" s="180" t="e">
        <f t="shared" si="14"/>
        <v>#DIV/0!</v>
      </c>
      <c r="AG15" s="180" t="e">
        <f t="shared" si="15"/>
        <v>#DIV/0!</v>
      </c>
      <c r="AH15" s="180">
        <f t="shared" si="16"/>
        <v>-0.14285714285714285</v>
      </c>
      <c r="AI15" s="181">
        <f t="shared" si="17"/>
        <v>2.5</v>
      </c>
    </row>
    <row r="16" spans="1:35" x14ac:dyDescent="0.25">
      <c r="A16" s="4" t="s">
        <v>17</v>
      </c>
      <c r="B16" s="86">
        <v>2056</v>
      </c>
      <c r="C16" s="48">
        <v>2073</v>
      </c>
      <c r="D16" s="49">
        <f t="shared" si="2"/>
        <v>-17</v>
      </c>
      <c r="E16" s="25">
        <f t="shared" si="3"/>
        <v>-8.2006753497346832E-3</v>
      </c>
      <c r="F16" s="256">
        <v>1969</v>
      </c>
      <c r="G16" s="257">
        <v>11</v>
      </c>
      <c r="H16" s="257">
        <v>1</v>
      </c>
      <c r="I16" s="257">
        <v>2</v>
      </c>
      <c r="J16" s="257">
        <v>10</v>
      </c>
      <c r="K16" s="257">
        <v>5</v>
      </c>
      <c r="L16" s="258">
        <v>58</v>
      </c>
      <c r="M16" s="259">
        <v>26</v>
      </c>
      <c r="N16" s="115">
        <v>2049</v>
      </c>
      <c r="O16" s="116">
        <v>2</v>
      </c>
      <c r="P16" s="116">
        <v>3</v>
      </c>
      <c r="Q16" s="116">
        <v>3</v>
      </c>
      <c r="R16" s="116">
        <v>0</v>
      </c>
      <c r="S16" s="116">
        <v>2</v>
      </c>
      <c r="T16" s="165">
        <v>14</v>
      </c>
      <c r="U16" s="154">
        <v>23</v>
      </c>
      <c r="V16" s="115">
        <f t="shared" si="4"/>
        <v>-80</v>
      </c>
      <c r="W16" s="116">
        <f t="shared" si="5"/>
        <v>9</v>
      </c>
      <c r="X16" s="116">
        <f t="shared" si="6"/>
        <v>-2</v>
      </c>
      <c r="Y16" s="116">
        <f t="shared" si="7"/>
        <v>-1</v>
      </c>
      <c r="Z16" s="116">
        <f t="shared" si="8"/>
        <v>10</v>
      </c>
      <c r="AA16" s="116">
        <f t="shared" si="9"/>
        <v>3</v>
      </c>
      <c r="AB16" s="165">
        <f t="shared" si="10"/>
        <v>44</v>
      </c>
      <c r="AC16" s="182">
        <f t="shared" si="11"/>
        <v>-3.9043435822352368E-2</v>
      </c>
      <c r="AD16" s="183">
        <f t="shared" si="12"/>
        <v>4.5</v>
      </c>
      <c r="AE16" s="183">
        <f t="shared" si="13"/>
        <v>-0.66666666666666663</v>
      </c>
      <c r="AF16" s="183">
        <f t="shared" si="14"/>
        <v>-0.33333333333333331</v>
      </c>
      <c r="AG16" s="183" t="e">
        <f t="shared" si="15"/>
        <v>#DIV/0!</v>
      </c>
      <c r="AH16" s="183">
        <f t="shared" si="16"/>
        <v>1.5</v>
      </c>
      <c r="AI16" s="184">
        <f t="shared" si="17"/>
        <v>3.1428571428571428</v>
      </c>
    </row>
    <row r="17" spans="1:35" x14ac:dyDescent="0.25">
      <c r="A17" s="9" t="s">
        <v>18</v>
      </c>
      <c r="B17" s="87">
        <v>1160</v>
      </c>
      <c r="C17" s="50">
        <v>1174</v>
      </c>
      <c r="D17" s="51">
        <f t="shared" si="2"/>
        <v>-14</v>
      </c>
      <c r="E17" s="77">
        <f t="shared" si="3"/>
        <v>-1.192504258943782E-2</v>
      </c>
      <c r="F17" s="260">
        <v>1098</v>
      </c>
      <c r="G17" s="261">
        <v>7</v>
      </c>
      <c r="H17" s="261">
        <v>1</v>
      </c>
      <c r="I17" s="261">
        <v>0</v>
      </c>
      <c r="J17" s="261">
        <v>9</v>
      </c>
      <c r="K17" s="261">
        <v>4</v>
      </c>
      <c r="L17" s="262">
        <v>41</v>
      </c>
      <c r="M17" s="263">
        <v>19</v>
      </c>
      <c r="N17" s="120">
        <v>1160</v>
      </c>
      <c r="O17" s="121">
        <v>0</v>
      </c>
      <c r="P17" s="121">
        <v>3</v>
      </c>
      <c r="Q17" s="121">
        <v>2</v>
      </c>
      <c r="R17" s="121">
        <v>0</v>
      </c>
      <c r="S17" s="121">
        <v>2</v>
      </c>
      <c r="T17" s="169">
        <v>7</v>
      </c>
      <c r="U17" s="156">
        <v>19</v>
      </c>
      <c r="V17" s="120">
        <f t="shared" si="4"/>
        <v>-62</v>
      </c>
      <c r="W17" s="121">
        <f t="shared" si="5"/>
        <v>7</v>
      </c>
      <c r="X17" s="121">
        <f t="shared" si="6"/>
        <v>-2</v>
      </c>
      <c r="Y17" s="121">
        <f t="shared" si="7"/>
        <v>-2</v>
      </c>
      <c r="Z17" s="121">
        <f t="shared" si="8"/>
        <v>9</v>
      </c>
      <c r="AA17" s="121">
        <f t="shared" si="9"/>
        <v>2</v>
      </c>
      <c r="AB17" s="169">
        <f t="shared" si="10"/>
        <v>34</v>
      </c>
      <c r="AC17" s="188">
        <f t="shared" si="11"/>
        <v>-5.3448275862068968E-2</v>
      </c>
      <c r="AD17" s="189" t="e">
        <f t="shared" si="12"/>
        <v>#DIV/0!</v>
      </c>
      <c r="AE17" s="189">
        <f t="shared" si="13"/>
        <v>-0.66666666666666663</v>
      </c>
      <c r="AF17" s="189">
        <f t="shared" si="14"/>
        <v>-1</v>
      </c>
      <c r="AG17" s="189" t="e">
        <f t="shared" si="15"/>
        <v>#DIV/0!</v>
      </c>
      <c r="AH17" s="189">
        <f t="shared" si="16"/>
        <v>1</v>
      </c>
      <c r="AI17" s="190">
        <f t="shared" si="17"/>
        <v>4.8571428571428568</v>
      </c>
    </row>
    <row r="18" spans="1:35" x14ac:dyDescent="0.25">
      <c r="A18" s="10" t="s">
        <v>19</v>
      </c>
      <c r="B18" s="88">
        <f>B16-B17</f>
        <v>896</v>
      </c>
      <c r="C18" s="52">
        <f>C16-C17</f>
        <v>899</v>
      </c>
      <c r="D18" s="53">
        <f t="shared" si="2"/>
        <v>-3</v>
      </c>
      <c r="E18" s="27">
        <f t="shared" si="3"/>
        <v>-3.3370411568409346E-3</v>
      </c>
      <c r="F18" s="264">
        <f>F16-F17</f>
        <v>871</v>
      </c>
      <c r="G18" s="240">
        <f t="shared" ref="G18:M18" si="22">G16-G17</f>
        <v>4</v>
      </c>
      <c r="H18" s="240">
        <f t="shared" si="22"/>
        <v>0</v>
      </c>
      <c r="I18" s="240">
        <f t="shared" si="22"/>
        <v>2</v>
      </c>
      <c r="J18" s="240">
        <f t="shared" si="22"/>
        <v>1</v>
      </c>
      <c r="K18" s="240">
        <f t="shared" si="22"/>
        <v>1</v>
      </c>
      <c r="L18" s="265">
        <f t="shared" si="22"/>
        <v>17</v>
      </c>
      <c r="M18" s="266">
        <f t="shared" si="22"/>
        <v>7</v>
      </c>
      <c r="N18" s="124">
        <f t="shared" ref="N18:U18" si="23">N16-N17</f>
        <v>889</v>
      </c>
      <c r="O18" s="125">
        <f t="shared" si="23"/>
        <v>2</v>
      </c>
      <c r="P18" s="125">
        <f t="shared" si="23"/>
        <v>0</v>
      </c>
      <c r="Q18" s="125">
        <f t="shared" si="23"/>
        <v>1</v>
      </c>
      <c r="R18" s="125">
        <f t="shared" si="23"/>
        <v>0</v>
      </c>
      <c r="S18" s="125">
        <f t="shared" si="23"/>
        <v>0</v>
      </c>
      <c r="T18" s="164">
        <f t="shared" si="23"/>
        <v>7</v>
      </c>
      <c r="U18" s="153">
        <f t="shared" si="23"/>
        <v>4</v>
      </c>
      <c r="V18" s="124">
        <f t="shared" si="4"/>
        <v>-18</v>
      </c>
      <c r="W18" s="125">
        <f t="shared" si="5"/>
        <v>2</v>
      </c>
      <c r="X18" s="125">
        <f t="shared" si="6"/>
        <v>0</v>
      </c>
      <c r="Y18" s="125">
        <f t="shared" si="7"/>
        <v>1</v>
      </c>
      <c r="Z18" s="125">
        <f t="shared" si="8"/>
        <v>1</v>
      </c>
      <c r="AA18" s="125">
        <f t="shared" si="9"/>
        <v>1</v>
      </c>
      <c r="AB18" s="164">
        <f t="shared" si="10"/>
        <v>10</v>
      </c>
      <c r="AC18" s="179">
        <f t="shared" si="11"/>
        <v>-2.0247469066366704E-2</v>
      </c>
      <c r="AD18" s="180">
        <f t="shared" si="12"/>
        <v>1</v>
      </c>
      <c r="AE18" s="180" t="e">
        <f t="shared" si="13"/>
        <v>#DIV/0!</v>
      </c>
      <c r="AF18" s="180">
        <f t="shared" si="14"/>
        <v>1</v>
      </c>
      <c r="AG18" s="180" t="e">
        <f t="shared" si="15"/>
        <v>#DIV/0!</v>
      </c>
      <c r="AH18" s="180" t="e">
        <f t="shared" si="16"/>
        <v>#DIV/0!</v>
      </c>
      <c r="AI18" s="181">
        <f t="shared" si="17"/>
        <v>1.4285714285714286</v>
      </c>
    </row>
    <row r="19" spans="1:35" x14ac:dyDescent="0.25">
      <c r="A19" s="4" t="s">
        <v>20</v>
      </c>
      <c r="B19" s="86">
        <v>1455</v>
      </c>
      <c r="C19" s="48">
        <v>1535</v>
      </c>
      <c r="D19" s="49">
        <f t="shared" si="2"/>
        <v>-80</v>
      </c>
      <c r="E19" s="25">
        <f t="shared" si="3"/>
        <v>-5.2117263843648211E-2</v>
      </c>
      <c r="F19" s="256">
        <v>1397</v>
      </c>
      <c r="G19" s="257">
        <v>6</v>
      </c>
      <c r="H19" s="257">
        <v>3</v>
      </c>
      <c r="I19" s="257">
        <v>1</v>
      </c>
      <c r="J19" s="257">
        <v>0</v>
      </c>
      <c r="K19" s="257">
        <v>6</v>
      </c>
      <c r="L19" s="258">
        <v>42</v>
      </c>
      <c r="M19" s="259">
        <v>12</v>
      </c>
      <c r="N19" s="115">
        <v>1515</v>
      </c>
      <c r="O19" s="116">
        <v>3</v>
      </c>
      <c r="P19" s="116">
        <v>3</v>
      </c>
      <c r="Q19" s="116">
        <v>0</v>
      </c>
      <c r="R19" s="116">
        <v>0</v>
      </c>
      <c r="S19" s="116">
        <v>4</v>
      </c>
      <c r="T19" s="165">
        <v>10</v>
      </c>
      <c r="U19" s="154">
        <v>6</v>
      </c>
      <c r="V19" s="115">
        <f t="shared" si="4"/>
        <v>-118</v>
      </c>
      <c r="W19" s="116">
        <f t="shared" si="5"/>
        <v>3</v>
      </c>
      <c r="X19" s="116">
        <f t="shared" si="6"/>
        <v>0</v>
      </c>
      <c r="Y19" s="116">
        <f t="shared" si="7"/>
        <v>1</v>
      </c>
      <c r="Z19" s="116">
        <f t="shared" si="8"/>
        <v>0</v>
      </c>
      <c r="AA19" s="116">
        <f t="shared" si="9"/>
        <v>2</v>
      </c>
      <c r="AB19" s="165">
        <f t="shared" si="10"/>
        <v>32</v>
      </c>
      <c r="AC19" s="182">
        <f t="shared" si="11"/>
        <v>-7.7887788778877892E-2</v>
      </c>
      <c r="AD19" s="183">
        <f t="shared" si="12"/>
        <v>1</v>
      </c>
      <c r="AE19" s="183">
        <f t="shared" si="13"/>
        <v>0</v>
      </c>
      <c r="AF19" s="183" t="e">
        <f t="shared" si="14"/>
        <v>#DIV/0!</v>
      </c>
      <c r="AG19" s="183" t="e">
        <f t="shared" si="15"/>
        <v>#DIV/0!</v>
      </c>
      <c r="AH19" s="183">
        <f t="shared" si="16"/>
        <v>0.5</v>
      </c>
      <c r="AI19" s="184">
        <f t="shared" si="17"/>
        <v>3.2</v>
      </c>
    </row>
    <row r="20" spans="1:35" x14ac:dyDescent="0.25">
      <c r="A20" s="9" t="s">
        <v>21</v>
      </c>
      <c r="B20" s="87">
        <v>110</v>
      </c>
      <c r="C20" s="50">
        <v>130</v>
      </c>
      <c r="D20" s="51">
        <f t="shared" si="2"/>
        <v>-20</v>
      </c>
      <c r="E20" s="77">
        <f t="shared" si="3"/>
        <v>-0.15384615384615385</v>
      </c>
      <c r="F20" s="260">
        <v>95</v>
      </c>
      <c r="G20" s="261">
        <v>0</v>
      </c>
      <c r="H20" s="261">
        <v>1</v>
      </c>
      <c r="I20" s="261">
        <v>0</v>
      </c>
      <c r="J20" s="261">
        <v>0</v>
      </c>
      <c r="K20" s="261">
        <v>2</v>
      </c>
      <c r="L20" s="262">
        <v>12</v>
      </c>
      <c r="M20" s="263">
        <v>5</v>
      </c>
      <c r="N20" s="120">
        <v>127</v>
      </c>
      <c r="O20" s="121">
        <v>0</v>
      </c>
      <c r="P20" s="121">
        <v>1</v>
      </c>
      <c r="Q20" s="121">
        <v>0</v>
      </c>
      <c r="R20" s="121">
        <v>0</v>
      </c>
      <c r="S20" s="121">
        <v>1</v>
      </c>
      <c r="T20" s="169">
        <v>1</v>
      </c>
      <c r="U20" s="156">
        <v>0</v>
      </c>
      <c r="V20" s="120">
        <f t="shared" si="4"/>
        <v>-32</v>
      </c>
      <c r="W20" s="121">
        <f t="shared" si="5"/>
        <v>0</v>
      </c>
      <c r="X20" s="121">
        <f t="shared" si="6"/>
        <v>0</v>
      </c>
      <c r="Y20" s="121">
        <f t="shared" si="7"/>
        <v>0</v>
      </c>
      <c r="Z20" s="121">
        <f t="shared" si="8"/>
        <v>0</v>
      </c>
      <c r="AA20" s="121">
        <f t="shared" si="9"/>
        <v>1</v>
      </c>
      <c r="AB20" s="169">
        <f t="shared" si="10"/>
        <v>11</v>
      </c>
      <c r="AC20" s="188">
        <f t="shared" si="11"/>
        <v>-0.25196850393700787</v>
      </c>
      <c r="AD20" s="189" t="e">
        <f t="shared" si="12"/>
        <v>#DIV/0!</v>
      </c>
      <c r="AE20" s="189">
        <f t="shared" si="13"/>
        <v>0</v>
      </c>
      <c r="AF20" s="189" t="e">
        <f t="shared" si="14"/>
        <v>#DIV/0!</v>
      </c>
      <c r="AG20" s="189" t="e">
        <f t="shared" si="15"/>
        <v>#DIV/0!</v>
      </c>
      <c r="AH20" s="189">
        <f t="shared" si="16"/>
        <v>1</v>
      </c>
      <c r="AI20" s="190">
        <f t="shared" si="17"/>
        <v>11</v>
      </c>
    </row>
    <row r="21" spans="1:35" x14ac:dyDescent="0.25">
      <c r="A21" s="9" t="s">
        <v>22</v>
      </c>
      <c r="B21" s="87">
        <v>175</v>
      </c>
      <c r="C21" s="50">
        <v>192</v>
      </c>
      <c r="D21" s="51">
        <f t="shared" si="2"/>
        <v>-17</v>
      </c>
      <c r="E21" s="77">
        <f t="shared" si="3"/>
        <v>-8.8541666666666671E-2</v>
      </c>
      <c r="F21" s="260">
        <v>161</v>
      </c>
      <c r="G21" s="261">
        <v>2</v>
      </c>
      <c r="H21" s="261">
        <v>0</v>
      </c>
      <c r="I21" s="261">
        <v>1</v>
      </c>
      <c r="J21" s="261">
        <v>0</v>
      </c>
      <c r="K21" s="261">
        <v>1</v>
      </c>
      <c r="L21" s="262">
        <v>10</v>
      </c>
      <c r="M21" s="263">
        <v>1</v>
      </c>
      <c r="N21" s="120">
        <v>191</v>
      </c>
      <c r="O21" s="121">
        <v>0</v>
      </c>
      <c r="P21" s="121">
        <v>0</v>
      </c>
      <c r="Q21" s="121">
        <v>0</v>
      </c>
      <c r="R21" s="121">
        <v>0</v>
      </c>
      <c r="S21" s="121">
        <v>0</v>
      </c>
      <c r="T21" s="169">
        <v>1</v>
      </c>
      <c r="U21" s="156">
        <v>0</v>
      </c>
      <c r="V21" s="120">
        <f t="shared" si="4"/>
        <v>-30</v>
      </c>
      <c r="W21" s="121">
        <f t="shared" si="5"/>
        <v>2</v>
      </c>
      <c r="X21" s="121">
        <f t="shared" si="6"/>
        <v>0</v>
      </c>
      <c r="Y21" s="121">
        <f t="shared" si="7"/>
        <v>1</v>
      </c>
      <c r="Z21" s="121">
        <f t="shared" si="8"/>
        <v>0</v>
      </c>
      <c r="AA21" s="121">
        <f t="shared" si="9"/>
        <v>1</v>
      </c>
      <c r="AB21" s="169">
        <f t="shared" si="10"/>
        <v>9</v>
      </c>
      <c r="AC21" s="188">
        <f t="shared" si="11"/>
        <v>-0.15706806282722513</v>
      </c>
      <c r="AD21" s="189" t="e">
        <f t="shared" si="12"/>
        <v>#DIV/0!</v>
      </c>
      <c r="AE21" s="189" t="e">
        <f t="shared" si="13"/>
        <v>#DIV/0!</v>
      </c>
      <c r="AF21" s="189" t="e">
        <f t="shared" si="14"/>
        <v>#DIV/0!</v>
      </c>
      <c r="AG21" s="189" t="e">
        <f t="shared" si="15"/>
        <v>#DIV/0!</v>
      </c>
      <c r="AH21" s="189" t="e">
        <f t="shared" si="16"/>
        <v>#DIV/0!</v>
      </c>
      <c r="AI21" s="190">
        <f t="shared" si="17"/>
        <v>9</v>
      </c>
    </row>
    <row r="22" spans="1:35" x14ac:dyDescent="0.25">
      <c r="A22" s="10" t="s">
        <v>23</v>
      </c>
      <c r="B22" s="88">
        <f>B19-(B20+B21)</f>
        <v>1170</v>
      </c>
      <c r="C22" s="52">
        <f>C19-(SUM(C20:C21))</f>
        <v>1213</v>
      </c>
      <c r="D22" s="53">
        <f t="shared" si="2"/>
        <v>-43</v>
      </c>
      <c r="E22" s="27">
        <f t="shared" si="3"/>
        <v>-3.5449299258037921E-2</v>
      </c>
      <c r="F22" s="264">
        <f>F19-(F20+F21)</f>
        <v>1141</v>
      </c>
      <c r="G22" s="240">
        <f t="shared" ref="G22:M22" si="24">G19-(G20+G21)</f>
        <v>4</v>
      </c>
      <c r="H22" s="240">
        <f t="shared" si="24"/>
        <v>2</v>
      </c>
      <c r="I22" s="240">
        <f t="shared" si="24"/>
        <v>0</v>
      </c>
      <c r="J22" s="240">
        <f t="shared" si="24"/>
        <v>0</v>
      </c>
      <c r="K22" s="240">
        <f t="shared" si="24"/>
        <v>3</v>
      </c>
      <c r="L22" s="265">
        <f t="shared" si="24"/>
        <v>20</v>
      </c>
      <c r="M22" s="266">
        <f t="shared" si="24"/>
        <v>6</v>
      </c>
      <c r="N22" s="124">
        <f t="shared" ref="N22:U22" si="25">N19-(SUM(N20:N21))</f>
        <v>1197</v>
      </c>
      <c r="O22" s="125">
        <f t="shared" si="25"/>
        <v>3</v>
      </c>
      <c r="P22" s="125">
        <f t="shared" si="25"/>
        <v>2</v>
      </c>
      <c r="Q22" s="125">
        <f t="shared" si="25"/>
        <v>0</v>
      </c>
      <c r="R22" s="125">
        <f t="shared" si="25"/>
        <v>0</v>
      </c>
      <c r="S22" s="125">
        <f t="shared" si="25"/>
        <v>3</v>
      </c>
      <c r="T22" s="164">
        <f t="shared" si="25"/>
        <v>8</v>
      </c>
      <c r="U22" s="153">
        <f t="shared" si="25"/>
        <v>6</v>
      </c>
      <c r="V22" s="124">
        <f t="shared" si="4"/>
        <v>-56</v>
      </c>
      <c r="W22" s="125">
        <f t="shared" si="5"/>
        <v>1</v>
      </c>
      <c r="X22" s="125">
        <f t="shared" si="6"/>
        <v>0</v>
      </c>
      <c r="Y22" s="125">
        <f t="shared" si="7"/>
        <v>0</v>
      </c>
      <c r="Z22" s="125">
        <f t="shared" si="8"/>
        <v>0</v>
      </c>
      <c r="AA22" s="125">
        <f t="shared" si="9"/>
        <v>0</v>
      </c>
      <c r="AB22" s="164">
        <f t="shared" si="10"/>
        <v>12</v>
      </c>
      <c r="AC22" s="179">
        <f t="shared" si="11"/>
        <v>-4.6783625730994149E-2</v>
      </c>
      <c r="AD22" s="180">
        <f t="shared" si="12"/>
        <v>0.33333333333333331</v>
      </c>
      <c r="AE22" s="180">
        <f t="shared" si="13"/>
        <v>0</v>
      </c>
      <c r="AF22" s="180" t="e">
        <f t="shared" si="14"/>
        <v>#DIV/0!</v>
      </c>
      <c r="AG22" s="180" t="e">
        <f t="shared" si="15"/>
        <v>#DIV/0!</v>
      </c>
      <c r="AH22" s="180">
        <f t="shared" si="16"/>
        <v>0</v>
      </c>
      <c r="AI22" s="181">
        <f t="shared" si="17"/>
        <v>1.5</v>
      </c>
    </row>
    <row r="23" spans="1:35" x14ac:dyDescent="0.25">
      <c r="A23" s="5" t="s">
        <v>24</v>
      </c>
      <c r="B23" s="89">
        <v>1210</v>
      </c>
      <c r="C23" s="56">
        <v>1241</v>
      </c>
      <c r="D23" s="57">
        <f t="shared" si="2"/>
        <v>-31</v>
      </c>
      <c r="E23" s="28">
        <f t="shared" si="3"/>
        <v>-2.4979854955680902E-2</v>
      </c>
      <c r="F23" s="267">
        <v>1169</v>
      </c>
      <c r="G23" s="268">
        <v>4</v>
      </c>
      <c r="H23" s="268">
        <v>2</v>
      </c>
      <c r="I23" s="268">
        <v>8</v>
      </c>
      <c r="J23" s="268">
        <v>0</v>
      </c>
      <c r="K23" s="268">
        <v>2</v>
      </c>
      <c r="L23" s="269">
        <v>25</v>
      </c>
      <c r="M23" s="270">
        <v>4</v>
      </c>
      <c r="N23" s="204">
        <v>1220</v>
      </c>
      <c r="O23" s="205">
        <v>3</v>
      </c>
      <c r="P23" s="205">
        <v>0</v>
      </c>
      <c r="Q23" s="205">
        <v>5</v>
      </c>
      <c r="R23" s="205">
        <v>0</v>
      </c>
      <c r="S23" s="205">
        <v>0</v>
      </c>
      <c r="T23" s="206">
        <v>13</v>
      </c>
      <c r="U23" s="199">
        <v>7</v>
      </c>
      <c r="V23" s="204">
        <f t="shared" si="4"/>
        <v>-51</v>
      </c>
      <c r="W23" s="205">
        <f t="shared" si="5"/>
        <v>1</v>
      </c>
      <c r="X23" s="205">
        <f t="shared" si="6"/>
        <v>2</v>
      </c>
      <c r="Y23" s="205">
        <f t="shared" si="7"/>
        <v>3</v>
      </c>
      <c r="Z23" s="205">
        <f t="shared" si="8"/>
        <v>0</v>
      </c>
      <c r="AA23" s="205">
        <f t="shared" si="9"/>
        <v>2</v>
      </c>
      <c r="AB23" s="206">
        <f t="shared" si="10"/>
        <v>12</v>
      </c>
      <c r="AC23" s="213">
        <f t="shared" si="11"/>
        <v>-4.1803278688524591E-2</v>
      </c>
      <c r="AD23" s="214">
        <f t="shared" si="12"/>
        <v>0.33333333333333331</v>
      </c>
      <c r="AE23" s="214" t="e">
        <f t="shared" si="13"/>
        <v>#DIV/0!</v>
      </c>
      <c r="AF23" s="214">
        <f t="shared" si="14"/>
        <v>0.6</v>
      </c>
      <c r="AG23" s="214" t="e">
        <f t="shared" si="15"/>
        <v>#DIV/0!</v>
      </c>
      <c r="AH23" s="214" t="e">
        <f t="shared" si="16"/>
        <v>#DIV/0!</v>
      </c>
      <c r="AI23" s="215">
        <f t="shared" si="17"/>
        <v>0.92307692307692313</v>
      </c>
    </row>
    <row r="24" spans="1:35" x14ac:dyDescent="0.25">
      <c r="A24" s="129" t="s">
        <v>25</v>
      </c>
      <c r="B24" s="99">
        <v>17159</v>
      </c>
      <c r="C24" s="54">
        <v>17613</v>
      </c>
      <c r="D24" s="55">
        <f t="shared" si="2"/>
        <v>-454</v>
      </c>
      <c r="E24" s="39">
        <f t="shared" si="3"/>
        <v>-2.5776415147902118E-2</v>
      </c>
      <c r="F24" s="256">
        <v>16058</v>
      </c>
      <c r="G24" s="257">
        <v>150</v>
      </c>
      <c r="H24" s="257">
        <v>45</v>
      </c>
      <c r="I24" s="257">
        <v>117</v>
      </c>
      <c r="J24" s="257">
        <v>7</v>
      </c>
      <c r="K24" s="257">
        <v>145</v>
      </c>
      <c r="L24" s="258">
        <v>637</v>
      </c>
      <c r="M24" s="271">
        <v>330</v>
      </c>
      <c r="N24" s="115">
        <v>17099</v>
      </c>
      <c r="O24" s="116">
        <v>123</v>
      </c>
      <c r="P24" s="116">
        <v>34</v>
      </c>
      <c r="Q24" s="116">
        <v>102</v>
      </c>
      <c r="R24" s="116">
        <v>3</v>
      </c>
      <c r="S24" s="116">
        <v>62</v>
      </c>
      <c r="T24" s="165">
        <v>190</v>
      </c>
      <c r="U24" s="154">
        <v>224</v>
      </c>
      <c r="V24" s="115">
        <f t="shared" si="4"/>
        <v>-1041</v>
      </c>
      <c r="W24" s="116">
        <f t="shared" si="5"/>
        <v>27</v>
      </c>
      <c r="X24" s="116">
        <f t="shared" si="6"/>
        <v>11</v>
      </c>
      <c r="Y24" s="116">
        <f t="shared" si="7"/>
        <v>15</v>
      </c>
      <c r="Z24" s="116">
        <f t="shared" si="8"/>
        <v>4</v>
      </c>
      <c r="AA24" s="116">
        <f t="shared" si="9"/>
        <v>83</v>
      </c>
      <c r="AB24" s="165">
        <f t="shared" si="10"/>
        <v>447</v>
      </c>
      <c r="AC24" s="182">
        <f t="shared" si="11"/>
        <v>-6.0880753260424587E-2</v>
      </c>
      <c r="AD24" s="183">
        <f t="shared" si="12"/>
        <v>0.21951219512195122</v>
      </c>
      <c r="AE24" s="183">
        <f t="shared" si="13"/>
        <v>0.3235294117647059</v>
      </c>
      <c r="AF24" s="183">
        <f t="shared" si="14"/>
        <v>0.14705882352941177</v>
      </c>
      <c r="AG24" s="183">
        <f t="shared" si="15"/>
        <v>1.3333333333333333</v>
      </c>
      <c r="AH24" s="183">
        <f t="shared" si="16"/>
        <v>1.3387096774193548</v>
      </c>
      <c r="AI24" s="184">
        <f t="shared" si="17"/>
        <v>2.3526315789473684</v>
      </c>
    </row>
    <row r="25" spans="1:35" x14ac:dyDescent="0.25">
      <c r="A25" s="9" t="s">
        <v>26</v>
      </c>
      <c r="B25" s="87">
        <v>12786</v>
      </c>
      <c r="C25" s="50">
        <v>13227</v>
      </c>
      <c r="D25" s="51">
        <f t="shared" si="2"/>
        <v>-441</v>
      </c>
      <c r="E25" s="77">
        <f t="shared" si="3"/>
        <v>-3.3340893626672717E-2</v>
      </c>
      <c r="F25" s="260">
        <v>11923</v>
      </c>
      <c r="G25" s="261">
        <v>136</v>
      </c>
      <c r="H25" s="261">
        <v>28</v>
      </c>
      <c r="I25" s="261">
        <v>96</v>
      </c>
      <c r="J25" s="261">
        <v>7</v>
      </c>
      <c r="K25" s="261">
        <v>112</v>
      </c>
      <c r="L25" s="262">
        <v>484</v>
      </c>
      <c r="M25" s="263">
        <v>265</v>
      </c>
      <c r="N25" s="120">
        <v>12795</v>
      </c>
      <c r="O25" s="121">
        <v>117</v>
      </c>
      <c r="P25" s="121">
        <v>31</v>
      </c>
      <c r="Q25" s="121">
        <v>92</v>
      </c>
      <c r="R25" s="121">
        <v>3</v>
      </c>
      <c r="S25" s="121">
        <v>42</v>
      </c>
      <c r="T25" s="169">
        <v>147</v>
      </c>
      <c r="U25" s="156">
        <v>185</v>
      </c>
      <c r="V25" s="120">
        <f t="shared" si="4"/>
        <v>-872</v>
      </c>
      <c r="W25" s="121">
        <f t="shared" si="5"/>
        <v>19</v>
      </c>
      <c r="X25" s="121">
        <f t="shared" si="6"/>
        <v>-3</v>
      </c>
      <c r="Y25" s="121">
        <f t="shared" si="7"/>
        <v>4</v>
      </c>
      <c r="Z25" s="121">
        <f t="shared" si="8"/>
        <v>4</v>
      </c>
      <c r="AA25" s="121">
        <f t="shared" si="9"/>
        <v>70</v>
      </c>
      <c r="AB25" s="169">
        <f t="shared" si="10"/>
        <v>337</v>
      </c>
      <c r="AC25" s="188">
        <f t="shared" si="11"/>
        <v>-6.8151621727237197E-2</v>
      </c>
      <c r="AD25" s="189">
        <f t="shared" si="12"/>
        <v>0.1623931623931624</v>
      </c>
      <c r="AE25" s="189">
        <f t="shared" si="13"/>
        <v>-9.6774193548387094E-2</v>
      </c>
      <c r="AF25" s="189">
        <f t="shared" si="14"/>
        <v>4.3478260869565216E-2</v>
      </c>
      <c r="AG25" s="189">
        <f t="shared" si="15"/>
        <v>1.3333333333333333</v>
      </c>
      <c r="AH25" s="189">
        <f t="shared" si="16"/>
        <v>1.6666666666666667</v>
      </c>
      <c r="AI25" s="190">
        <f t="shared" si="17"/>
        <v>2.2925170068027212</v>
      </c>
    </row>
    <row r="26" spans="1:35" x14ac:dyDescent="0.25">
      <c r="A26" s="10" t="s">
        <v>27</v>
      </c>
      <c r="B26" s="88">
        <f>B24-B25</f>
        <v>4373</v>
      </c>
      <c r="C26" s="52">
        <f>C24-C25</f>
        <v>4386</v>
      </c>
      <c r="D26" s="53">
        <f t="shared" si="2"/>
        <v>-13</v>
      </c>
      <c r="E26" s="27">
        <f t="shared" si="3"/>
        <v>-2.9639762881896944E-3</v>
      </c>
      <c r="F26" s="264">
        <f>F24-F25</f>
        <v>4135</v>
      </c>
      <c r="G26" s="240">
        <f t="shared" ref="G26:M26" si="26">G24-G25</f>
        <v>14</v>
      </c>
      <c r="H26" s="240">
        <f t="shared" si="26"/>
        <v>17</v>
      </c>
      <c r="I26" s="240">
        <f t="shared" si="26"/>
        <v>21</v>
      </c>
      <c r="J26" s="240">
        <f t="shared" si="26"/>
        <v>0</v>
      </c>
      <c r="K26" s="240">
        <f t="shared" si="26"/>
        <v>33</v>
      </c>
      <c r="L26" s="265">
        <f t="shared" si="26"/>
        <v>153</v>
      </c>
      <c r="M26" s="266">
        <f t="shared" si="26"/>
        <v>65</v>
      </c>
      <c r="N26" s="124">
        <f t="shared" ref="N26:U26" si="27">N24-N25</f>
        <v>4304</v>
      </c>
      <c r="O26" s="125">
        <f t="shared" si="27"/>
        <v>6</v>
      </c>
      <c r="P26" s="125">
        <f t="shared" si="27"/>
        <v>3</v>
      </c>
      <c r="Q26" s="125">
        <f t="shared" si="27"/>
        <v>10</v>
      </c>
      <c r="R26" s="125">
        <f t="shared" si="27"/>
        <v>0</v>
      </c>
      <c r="S26" s="125">
        <f t="shared" si="27"/>
        <v>20</v>
      </c>
      <c r="T26" s="164">
        <f t="shared" si="27"/>
        <v>43</v>
      </c>
      <c r="U26" s="153">
        <f t="shared" si="27"/>
        <v>39</v>
      </c>
      <c r="V26" s="124">
        <f t="shared" si="4"/>
        <v>-169</v>
      </c>
      <c r="W26" s="125">
        <f t="shared" si="5"/>
        <v>8</v>
      </c>
      <c r="X26" s="125">
        <f t="shared" si="6"/>
        <v>14</v>
      </c>
      <c r="Y26" s="125">
        <f t="shared" si="7"/>
        <v>11</v>
      </c>
      <c r="Z26" s="125">
        <f t="shared" si="8"/>
        <v>0</v>
      </c>
      <c r="AA26" s="125">
        <f t="shared" si="9"/>
        <v>13</v>
      </c>
      <c r="AB26" s="164">
        <f t="shared" si="10"/>
        <v>110</v>
      </c>
      <c r="AC26" s="179">
        <f t="shared" si="11"/>
        <v>-3.9265799256505578E-2</v>
      </c>
      <c r="AD26" s="180">
        <f t="shared" si="12"/>
        <v>1.3333333333333333</v>
      </c>
      <c r="AE26" s="180">
        <f t="shared" si="13"/>
        <v>4.666666666666667</v>
      </c>
      <c r="AF26" s="180">
        <f t="shared" si="14"/>
        <v>1.1000000000000001</v>
      </c>
      <c r="AG26" s="180" t="e">
        <f t="shared" si="15"/>
        <v>#DIV/0!</v>
      </c>
      <c r="AH26" s="180">
        <f t="shared" si="16"/>
        <v>0.65</v>
      </c>
      <c r="AI26" s="181">
        <f t="shared" si="17"/>
        <v>2.558139534883721</v>
      </c>
    </row>
    <row r="27" spans="1:35" x14ac:dyDescent="0.25">
      <c r="A27" s="4" t="s">
        <v>28</v>
      </c>
      <c r="B27" s="86">
        <v>2164</v>
      </c>
      <c r="C27" s="48">
        <v>2255</v>
      </c>
      <c r="D27" s="49">
        <f t="shared" si="2"/>
        <v>-91</v>
      </c>
      <c r="E27" s="25">
        <f t="shared" si="3"/>
        <v>-4.0354767184035474E-2</v>
      </c>
      <c r="F27" s="256">
        <v>2088</v>
      </c>
      <c r="G27" s="257">
        <v>4</v>
      </c>
      <c r="H27" s="257">
        <v>4</v>
      </c>
      <c r="I27" s="257">
        <v>3</v>
      </c>
      <c r="J27" s="257">
        <v>0</v>
      </c>
      <c r="K27" s="257">
        <v>1</v>
      </c>
      <c r="L27" s="258">
        <v>64</v>
      </c>
      <c r="M27" s="259">
        <v>15</v>
      </c>
      <c r="N27" s="115">
        <v>2202</v>
      </c>
      <c r="O27" s="116">
        <v>11</v>
      </c>
      <c r="P27" s="116">
        <v>2</v>
      </c>
      <c r="Q27" s="116">
        <v>6</v>
      </c>
      <c r="R27" s="116">
        <v>1</v>
      </c>
      <c r="S27" s="116">
        <v>8</v>
      </c>
      <c r="T27" s="165">
        <v>25</v>
      </c>
      <c r="U27" s="154">
        <v>13</v>
      </c>
      <c r="V27" s="115">
        <f t="shared" si="4"/>
        <v>-114</v>
      </c>
      <c r="W27" s="116">
        <f t="shared" si="5"/>
        <v>-7</v>
      </c>
      <c r="X27" s="116">
        <f t="shared" si="6"/>
        <v>2</v>
      </c>
      <c r="Y27" s="116">
        <f t="shared" si="7"/>
        <v>-3</v>
      </c>
      <c r="Z27" s="116">
        <f t="shared" si="8"/>
        <v>-1</v>
      </c>
      <c r="AA27" s="116">
        <f t="shared" si="9"/>
        <v>-7</v>
      </c>
      <c r="AB27" s="165">
        <f t="shared" si="10"/>
        <v>39</v>
      </c>
      <c r="AC27" s="182">
        <f t="shared" si="11"/>
        <v>-5.1771117166212535E-2</v>
      </c>
      <c r="AD27" s="183">
        <f t="shared" si="12"/>
        <v>-0.63636363636363635</v>
      </c>
      <c r="AE27" s="183">
        <f t="shared" si="13"/>
        <v>1</v>
      </c>
      <c r="AF27" s="183">
        <f t="shared" si="14"/>
        <v>-0.5</v>
      </c>
      <c r="AG27" s="183">
        <f t="shared" si="15"/>
        <v>-1</v>
      </c>
      <c r="AH27" s="183">
        <f t="shared" si="16"/>
        <v>-0.875</v>
      </c>
      <c r="AI27" s="184">
        <f t="shared" si="17"/>
        <v>1.56</v>
      </c>
    </row>
    <row r="28" spans="1:35" x14ac:dyDescent="0.25">
      <c r="A28" s="9" t="s">
        <v>29</v>
      </c>
      <c r="B28" s="87">
        <v>243</v>
      </c>
      <c r="C28" s="50">
        <v>227</v>
      </c>
      <c r="D28" s="51">
        <f t="shared" si="2"/>
        <v>16</v>
      </c>
      <c r="E28" s="77">
        <f t="shared" si="3"/>
        <v>7.0484581497797363E-2</v>
      </c>
      <c r="F28" s="260">
        <v>234</v>
      </c>
      <c r="G28" s="261">
        <v>0</v>
      </c>
      <c r="H28" s="261">
        <v>0</v>
      </c>
      <c r="I28" s="261">
        <v>0</v>
      </c>
      <c r="J28" s="261">
        <v>0</v>
      </c>
      <c r="K28" s="261">
        <v>0</v>
      </c>
      <c r="L28" s="262">
        <v>9</v>
      </c>
      <c r="M28" s="263">
        <v>0</v>
      </c>
      <c r="N28" s="120">
        <v>213</v>
      </c>
      <c r="O28" s="121">
        <v>1</v>
      </c>
      <c r="P28" s="121">
        <v>0</v>
      </c>
      <c r="Q28" s="121">
        <v>0</v>
      </c>
      <c r="R28" s="121">
        <v>1</v>
      </c>
      <c r="S28" s="121">
        <v>4</v>
      </c>
      <c r="T28" s="169">
        <v>8</v>
      </c>
      <c r="U28" s="156">
        <v>3</v>
      </c>
      <c r="V28" s="120">
        <f t="shared" si="4"/>
        <v>21</v>
      </c>
      <c r="W28" s="121">
        <f t="shared" si="5"/>
        <v>-1</v>
      </c>
      <c r="X28" s="121">
        <f t="shared" si="6"/>
        <v>0</v>
      </c>
      <c r="Y28" s="121">
        <f t="shared" si="7"/>
        <v>0</v>
      </c>
      <c r="Z28" s="121">
        <f t="shared" si="8"/>
        <v>-1</v>
      </c>
      <c r="AA28" s="121">
        <f t="shared" si="9"/>
        <v>-4</v>
      </c>
      <c r="AB28" s="169">
        <f t="shared" si="10"/>
        <v>1</v>
      </c>
      <c r="AC28" s="188">
        <f t="shared" si="11"/>
        <v>9.8591549295774641E-2</v>
      </c>
      <c r="AD28" s="189">
        <f t="shared" si="12"/>
        <v>-1</v>
      </c>
      <c r="AE28" s="189" t="e">
        <f t="shared" si="13"/>
        <v>#DIV/0!</v>
      </c>
      <c r="AF28" s="189" t="e">
        <f t="shared" si="14"/>
        <v>#DIV/0!</v>
      </c>
      <c r="AG28" s="189">
        <f t="shared" si="15"/>
        <v>-1</v>
      </c>
      <c r="AH28" s="189">
        <f t="shared" si="16"/>
        <v>-1</v>
      </c>
      <c r="AI28" s="190">
        <f t="shared" si="17"/>
        <v>0.125</v>
      </c>
    </row>
    <row r="29" spans="1:35" x14ac:dyDescent="0.25">
      <c r="A29" s="9" t="s">
        <v>22</v>
      </c>
      <c r="B29" s="87">
        <v>665</v>
      </c>
      <c r="C29" s="50">
        <v>700</v>
      </c>
      <c r="D29" s="51">
        <f t="shared" si="2"/>
        <v>-35</v>
      </c>
      <c r="E29" s="77">
        <f t="shared" si="3"/>
        <v>-0.05</v>
      </c>
      <c r="F29" s="260">
        <v>636</v>
      </c>
      <c r="G29" s="261">
        <v>2</v>
      </c>
      <c r="H29" s="261">
        <v>1</v>
      </c>
      <c r="I29" s="261">
        <v>1</v>
      </c>
      <c r="J29" s="261">
        <v>0</v>
      </c>
      <c r="K29" s="261">
        <v>1</v>
      </c>
      <c r="L29" s="262">
        <v>24</v>
      </c>
      <c r="M29" s="263">
        <v>9</v>
      </c>
      <c r="N29" s="120">
        <v>681</v>
      </c>
      <c r="O29" s="121">
        <v>6</v>
      </c>
      <c r="P29" s="121">
        <v>1</v>
      </c>
      <c r="Q29" s="121">
        <v>3</v>
      </c>
      <c r="R29" s="121">
        <v>0</v>
      </c>
      <c r="S29" s="121">
        <v>4</v>
      </c>
      <c r="T29" s="169">
        <v>5</v>
      </c>
      <c r="U29" s="156">
        <v>8</v>
      </c>
      <c r="V29" s="120">
        <f t="shared" si="4"/>
        <v>-45</v>
      </c>
      <c r="W29" s="121">
        <f t="shared" si="5"/>
        <v>-4</v>
      </c>
      <c r="X29" s="121">
        <f t="shared" si="6"/>
        <v>0</v>
      </c>
      <c r="Y29" s="121">
        <f t="shared" si="7"/>
        <v>-2</v>
      </c>
      <c r="Z29" s="121">
        <f t="shared" si="8"/>
        <v>0</v>
      </c>
      <c r="AA29" s="121">
        <f t="shared" si="9"/>
        <v>-3</v>
      </c>
      <c r="AB29" s="169">
        <f t="shared" si="10"/>
        <v>19</v>
      </c>
      <c r="AC29" s="188">
        <f t="shared" si="11"/>
        <v>-6.6079295154185022E-2</v>
      </c>
      <c r="AD29" s="189">
        <f t="shared" si="12"/>
        <v>-0.66666666666666663</v>
      </c>
      <c r="AE29" s="189">
        <f t="shared" si="13"/>
        <v>0</v>
      </c>
      <c r="AF29" s="189">
        <f t="shared" si="14"/>
        <v>-0.66666666666666663</v>
      </c>
      <c r="AG29" s="189" t="e">
        <f t="shared" si="15"/>
        <v>#DIV/0!</v>
      </c>
      <c r="AH29" s="189">
        <f t="shared" si="16"/>
        <v>-0.75</v>
      </c>
      <c r="AI29" s="190">
        <f t="shared" si="17"/>
        <v>3.8</v>
      </c>
    </row>
    <row r="30" spans="1:35" x14ac:dyDescent="0.25">
      <c r="A30" s="10" t="s">
        <v>30</v>
      </c>
      <c r="B30" s="88">
        <f>B27-(B28+B29)</f>
        <v>1256</v>
      </c>
      <c r="C30" s="52">
        <f>C27-(C28+C29)</f>
        <v>1328</v>
      </c>
      <c r="D30" s="53">
        <f t="shared" si="2"/>
        <v>-72</v>
      </c>
      <c r="E30" s="27">
        <f t="shared" si="3"/>
        <v>-5.4216867469879519E-2</v>
      </c>
      <c r="F30" s="264">
        <f>F27-(F28+F29)</f>
        <v>1218</v>
      </c>
      <c r="G30" s="240">
        <f t="shared" ref="G30:M30" si="28">G27-(G28+G29)</f>
        <v>2</v>
      </c>
      <c r="H30" s="240">
        <f t="shared" si="28"/>
        <v>3</v>
      </c>
      <c r="I30" s="240">
        <f t="shared" si="28"/>
        <v>2</v>
      </c>
      <c r="J30" s="240">
        <f t="shared" si="28"/>
        <v>0</v>
      </c>
      <c r="K30" s="240">
        <f t="shared" si="28"/>
        <v>0</v>
      </c>
      <c r="L30" s="265">
        <f t="shared" si="28"/>
        <v>31</v>
      </c>
      <c r="M30" s="266">
        <f t="shared" si="28"/>
        <v>6</v>
      </c>
      <c r="N30" s="124">
        <f t="shared" ref="N30:U30" si="29">N27-(N28+N29)</f>
        <v>1308</v>
      </c>
      <c r="O30" s="125">
        <f t="shared" si="29"/>
        <v>4</v>
      </c>
      <c r="P30" s="125">
        <f t="shared" si="29"/>
        <v>1</v>
      </c>
      <c r="Q30" s="125">
        <f t="shared" si="29"/>
        <v>3</v>
      </c>
      <c r="R30" s="125">
        <f t="shared" si="29"/>
        <v>0</v>
      </c>
      <c r="S30" s="125">
        <f t="shared" si="29"/>
        <v>0</v>
      </c>
      <c r="T30" s="164">
        <f t="shared" si="29"/>
        <v>12</v>
      </c>
      <c r="U30" s="153">
        <f t="shared" si="29"/>
        <v>2</v>
      </c>
      <c r="V30" s="124">
        <f t="shared" si="4"/>
        <v>-90</v>
      </c>
      <c r="W30" s="125">
        <f t="shared" si="5"/>
        <v>-2</v>
      </c>
      <c r="X30" s="125">
        <f t="shared" si="6"/>
        <v>2</v>
      </c>
      <c r="Y30" s="125">
        <f t="shared" si="7"/>
        <v>-1</v>
      </c>
      <c r="Z30" s="125">
        <f t="shared" si="8"/>
        <v>0</v>
      </c>
      <c r="AA30" s="125">
        <f t="shared" si="9"/>
        <v>0</v>
      </c>
      <c r="AB30" s="164">
        <f t="shared" si="10"/>
        <v>19</v>
      </c>
      <c r="AC30" s="179">
        <f t="shared" si="11"/>
        <v>-6.8807339449541288E-2</v>
      </c>
      <c r="AD30" s="180">
        <f t="shared" si="12"/>
        <v>-0.5</v>
      </c>
      <c r="AE30" s="180">
        <f t="shared" si="13"/>
        <v>2</v>
      </c>
      <c r="AF30" s="180">
        <f t="shared" si="14"/>
        <v>-0.33333333333333331</v>
      </c>
      <c r="AG30" s="180" t="e">
        <f t="shared" si="15"/>
        <v>#DIV/0!</v>
      </c>
      <c r="AH30" s="180" t="e">
        <f t="shared" si="16"/>
        <v>#DIV/0!</v>
      </c>
      <c r="AI30" s="181">
        <f t="shared" si="17"/>
        <v>1.5833333333333333</v>
      </c>
    </row>
    <row r="31" spans="1:35" x14ac:dyDescent="0.25">
      <c r="A31" s="4" t="s">
        <v>31</v>
      </c>
      <c r="B31" s="86">
        <v>2668</v>
      </c>
      <c r="C31" s="48">
        <v>2876</v>
      </c>
      <c r="D31" s="49">
        <f t="shared" si="2"/>
        <v>-208</v>
      </c>
      <c r="E31" s="25">
        <f t="shared" si="3"/>
        <v>-7.2322670375521564E-2</v>
      </c>
      <c r="F31" s="256">
        <v>2403</v>
      </c>
      <c r="G31" s="257">
        <v>45</v>
      </c>
      <c r="H31" s="257">
        <v>6</v>
      </c>
      <c r="I31" s="257">
        <v>2</v>
      </c>
      <c r="J31" s="257">
        <v>3</v>
      </c>
      <c r="K31" s="257">
        <v>53</v>
      </c>
      <c r="L31" s="258">
        <v>156</v>
      </c>
      <c r="M31" s="259">
        <v>189</v>
      </c>
      <c r="N31" s="115">
        <v>2717</v>
      </c>
      <c r="O31" s="116">
        <v>15</v>
      </c>
      <c r="P31" s="116">
        <v>6</v>
      </c>
      <c r="Q31" s="116">
        <v>6</v>
      </c>
      <c r="R31" s="116">
        <v>0</v>
      </c>
      <c r="S31" s="116">
        <v>84</v>
      </c>
      <c r="T31" s="165">
        <v>48</v>
      </c>
      <c r="U31" s="154">
        <v>186</v>
      </c>
      <c r="V31" s="115">
        <f t="shared" si="4"/>
        <v>-314</v>
      </c>
      <c r="W31" s="116">
        <f t="shared" si="5"/>
        <v>30</v>
      </c>
      <c r="X31" s="116">
        <f t="shared" si="6"/>
        <v>0</v>
      </c>
      <c r="Y31" s="116">
        <f t="shared" si="7"/>
        <v>-4</v>
      </c>
      <c r="Z31" s="116">
        <f t="shared" si="8"/>
        <v>3</v>
      </c>
      <c r="AA31" s="116">
        <f t="shared" si="9"/>
        <v>-31</v>
      </c>
      <c r="AB31" s="165">
        <f t="shared" si="10"/>
        <v>108</v>
      </c>
      <c r="AC31" s="182">
        <f t="shared" si="11"/>
        <v>-0.11556864188443136</v>
      </c>
      <c r="AD31" s="183">
        <f t="shared" si="12"/>
        <v>2</v>
      </c>
      <c r="AE31" s="183">
        <f t="shared" si="13"/>
        <v>0</v>
      </c>
      <c r="AF31" s="183">
        <f t="shared" si="14"/>
        <v>-0.66666666666666663</v>
      </c>
      <c r="AG31" s="183" t="e">
        <f t="shared" si="15"/>
        <v>#DIV/0!</v>
      </c>
      <c r="AH31" s="183">
        <f t="shared" si="16"/>
        <v>-0.36904761904761907</v>
      </c>
      <c r="AI31" s="184">
        <f t="shared" si="17"/>
        <v>2.25</v>
      </c>
    </row>
    <row r="32" spans="1:35" x14ac:dyDescent="0.25">
      <c r="A32" s="9" t="s">
        <v>32</v>
      </c>
      <c r="B32" s="87">
        <v>1582</v>
      </c>
      <c r="C32" s="50">
        <v>1666</v>
      </c>
      <c r="D32" s="51">
        <f t="shared" si="2"/>
        <v>-84</v>
      </c>
      <c r="E32" s="77">
        <f t="shared" si="3"/>
        <v>-5.0420168067226892E-2</v>
      </c>
      <c r="F32" s="260">
        <v>1380</v>
      </c>
      <c r="G32" s="261">
        <v>41</v>
      </c>
      <c r="H32" s="261">
        <v>0</v>
      </c>
      <c r="I32" s="261">
        <v>1</v>
      </c>
      <c r="J32" s="261">
        <v>1</v>
      </c>
      <c r="K32" s="261">
        <v>44</v>
      </c>
      <c r="L32" s="262">
        <v>115</v>
      </c>
      <c r="M32" s="263">
        <v>137</v>
      </c>
      <c r="N32" s="120">
        <v>1551</v>
      </c>
      <c r="O32" s="121">
        <v>15</v>
      </c>
      <c r="P32" s="121">
        <v>4</v>
      </c>
      <c r="Q32" s="121">
        <v>6</v>
      </c>
      <c r="R32" s="121">
        <v>0</v>
      </c>
      <c r="S32" s="121">
        <v>48</v>
      </c>
      <c r="T32" s="169">
        <v>42</v>
      </c>
      <c r="U32" s="156">
        <v>102</v>
      </c>
      <c r="V32" s="120">
        <f t="shared" si="4"/>
        <v>-171</v>
      </c>
      <c r="W32" s="121">
        <f t="shared" si="5"/>
        <v>26</v>
      </c>
      <c r="X32" s="121">
        <f t="shared" si="6"/>
        <v>-4</v>
      </c>
      <c r="Y32" s="121">
        <f t="shared" si="7"/>
        <v>-5</v>
      </c>
      <c r="Z32" s="121">
        <f t="shared" si="8"/>
        <v>1</v>
      </c>
      <c r="AA32" s="121">
        <f t="shared" si="9"/>
        <v>-4</v>
      </c>
      <c r="AB32" s="169">
        <f t="shared" si="10"/>
        <v>73</v>
      </c>
      <c r="AC32" s="188">
        <f t="shared" si="11"/>
        <v>-0.1102514506769826</v>
      </c>
      <c r="AD32" s="189">
        <f t="shared" si="12"/>
        <v>1.7333333333333334</v>
      </c>
      <c r="AE32" s="189">
        <f t="shared" si="13"/>
        <v>-1</v>
      </c>
      <c r="AF32" s="189">
        <f t="shared" si="14"/>
        <v>-0.83333333333333337</v>
      </c>
      <c r="AG32" s="189" t="e">
        <f t="shared" si="15"/>
        <v>#DIV/0!</v>
      </c>
      <c r="AH32" s="189">
        <f t="shared" si="16"/>
        <v>-8.3333333333333329E-2</v>
      </c>
      <c r="AI32" s="190">
        <f t="shared" si="17"/>
        <v>1.7380952380952381</v>
      </c>
    </row>
    <row r="33" spans="1:35" x14ac:dyDescent="0.25">
      <c r="A33" s="10" t="s">
        <v>33</v>
      </c>
      <c r="B33" s="88">
        <f>B31-B32</f>
        <v>1086</v>
      </c>
      <c r="C33" s="52">
        <f>C31-C32</f>
        <v>1210</v>
      </c>
      <c r="D33" s="53">
        <f t="shared" si="2"/>
        <v>-124</v>
      </c>
      <c r="E33" s="27">
        <f t="shared" si="3"/>
        <v>-0.10247933884297521</v>
      </c>
      <c r="F33" s="264">
        <f>F31-F32</f>
        <v>1023</v>
      </c>
      <c r="G33" s="240">
        <f t="shared" ref="G33:M33" si="30">G31-G32</f>
        <v>4</v>
      </c>
      <c r="H33" s="240">
        <f t="shared" si="30"/>
        <v>6</v>
      </c>
      <c r="I33" s="240">
        <f t="shared" si="30"/>
        <v>1</v>
      </c>
      <c r="J33" s="240">
        <f t="shared" si="30"/>
        <v>2</v>
      </c>
      <c r="K33" s="240">
        <f t="shared" si="30"/>
        <v>9</v>
      </c>
      <c r="L33" s="265">
        <f t="shared" si="30"/>
        <v>41</v>
      </c>
      <c r="M33" s="266">
        <f t="shared" si="30"/>
        <v>52</v>
      </c>
      <c r="N33" s="124">
        <f t="shared" ref="N33:U33" si="31">N31-N32</f>
        <v>1166</v>
      </c>
      <c r="O33" s="125">
        <f t="shared" si="31"/>
        <v>0</v>
      </c>
      <c r="P33" s="125">
        <f t="shared" si="31"/>
        <v>2</v>
      </c>
      <c r="Q33" s="125">
        <f t="shared" si="31"/>
        <v>0</v>
      </c>
      <c r="R33" s="125">
        <f t="shared" si="31"/>
        <v>0</v>
      </c>
      <c r="S33" s="125">
        <f t="shared" si="31"/>
        <v>36</v>
      </c>
      <c r="T33" s="164">
        <f t="shared" si="31"/>
        <v>6</v>
      </c>
      <c r="U33" s="153">
        <f t="shared" si="31"/>
        <v>84</v>
      </c>
      <c r="V33" s="124">
        <f t="shared" si="4"/>
        <v>-143</v>
      </c>
      <c r="W33" s="125">
        <f t="shared" si="5"/>
        <v>4</v>
      </c>
      <c r="X33" s="125">
        <f t="shared" si="6"/>
        <v>4</v>
      </c>
      <c r="Y33" s="125">
        <f t="shared" si="7"/>
        <v>1</v>
      </c>
      <c r="Z33" s="125">
        <f t="shared" si="8"/>
        <v>2</v>
      </c>
      <c r="AA33" s="125">
        <f t="shared" si="9"/>
        <v>-27</v>
      </c>
      <c r="AB33" s="164">
        <f t="shared" si="10"/>
        <v>35</v>
      </c>
      <c r="AC33" s="179">
        <f t="shared" si="11"/>
        <v>-0.12264150943396226</v>
      </c>
      <c r="AD33" s="180" t="e">
        <f t="shared" si="12"/>
        <v>#DIV/0!</v>
      </c>
      <c r="AE33" s="180">
        <f t="shared" si="13"/>
        <v>2</v>
      </c>
      <c r="AF33" s="180" t="e">
        <f t="shared" si="14"/>
        <v>#DIV/0!</v>
      </c>
      <c r="AG33" s="180" t="e">
        <f t="shared" si="15"/>
        <v>#DIV/0!</v>
      </c>
      <c r="AH33" s="180">
        <f t="shared" si="16"/>
        <v>-0.75</v>
      </c>
      <c r="AI33" s="181">
        <f t="shared" si="17"/>
        <v>5.833333333333333</v>
      </c>
    </row>
    <row r="34" spans="1:35" x14ac:dyDescent="0.25">
      <c r="A34" s="4" t="s">
        <v>34</v>
      </c>
      <c r="B34" s="86">
        <v>986</v>
      </c>
      <c r="C34" s="48">
        <v>1071</v>
      </c>
      <c r="D34" s="49">
        <f t="shared" si="2"/>
        <v>-85</v>
      </c>
      <c r="E34" s="25">
        <f t="shared" si="3"/>
        <v>-7.9365079365079361E-2</v>
      </c>
      <c r="F34" s="256">
        <v>946</v>
      </c>
      <c r="G34" s="257">
        <v>9</v>
      </c>
      <c r="H34" s="257">
        <v>3</v>
      </c>
      <c r="I34" s="257">
        <v>1</v>
      </c>
      <c r="J34" s="257">
        <v>1</v>
      </c>
      <c r="K34" s="257">
        <v>7</v>
      </c>
      <c r="L34" s="258">
        <v>19</v>
      </c>
      <c r="M34" s="259">
        <v>5</v>
      </c>
      <c r="N34" s="115">
        <v>1021</v>
      </c>
      <c r="O34" s="116">
        <v>29</v>
      </c>
      <c r="P34" s="116">
        <v>0</v>
      </c>
      <c r="Q34" s="116">
        <v>6</v>
      </c>
      <c r="R34" s="116">
        <v>0</v>
      </c>
      <c r="S34" s="116">
        <v>2</v>
      </c>
      <c r="T34" s="165">
        <v>13</v>
      </c>
      <c r="U34" s="154">
        <v>1</v>
      </c>
      <c r="V34" s="115">
        <f t="shared" si="4"/>
        <v>-75</v>
      </c>
      <c r="W34" s="116">
        <f t="shared" si="5"/>
        <v>-20</v>
      </c>
      <c r="X34" s="116">
        <f t="shared" si="6"/>
        <v>3</v>
      </c>
      <c r="Y34" s="116">
        <f t="shared" si="7"/>
        <v>-5</v>
      </c>
      <c r="Z34" s="116">
        <f t="shared" si="8"/>
        <v>1</v>
      </c>
      <c r="AA34" s="116">
        <f t="shared" si="9"/>
        <v>5</v>
      </c>
      <c r="AB34" s="165">
        <f t="shared" si="10"/>
        <v>6</v>
      </c>
      <c r="AC34" s="182">
        <f t="shared" si="11"/>
        <v>-7.3457394711067575E-2</v>
      </c>
      <c r="AD34" s="183">
        <f t="shared" si="12"/>
        <v>-0.68965517241379315</v>
      </c>
      <c r="AE34" s="183" t="e">
        <f t="shared" si="13"/>
        <v>#DIV/0!</v>
      </c>
      <c r="AF34" s="183">
        <f t="shared" si="14"/>
        <v>-0.83333333333333337</v>
      </c>
      <c r="AG34" s="183" t="e">
        <f t="shared" si="15"/>
        <v>#DIV/0!</v>
      </c>
      <c r="AH34" s="183">
        <f t="shared" si="16"/>
        <v>2.5</v>
      </c>
      <c r="AI34" s="184">
        <f t="shared" si="17"/>
        <v>0.46153846153846156</v>
      </c>
    </row>
    <row r="35" spans="1:35" x14ac:dyDescent="0.25">
      <c r="A35" s="9" t="s">
        <v>35</v>
      </c>
      <c r="B35" s="87">
        <v>180</v>
      </c>
      <c r="C35" s="50">
        <v>200</v>
      </c>
      <c r="D35" s="51">
        <f t="shared" si="2"/>
        <v>-20</v>
      </c>
      <c r="E35" s="77">
        <f t="shared" si="3"/>
        <v>-0.1</v>
      </c>
      <c r="F35" s="260">
        <v>174</v>
      </c>
      <c r="G35" s="261">
        <v>0</v>
      </c>
      <c r="H35" s="261">
        <v>0</v>
      </c>
      <c r="I35" s="261">
        <v>0</v>
      </c>
      <c r="J35" s="261">
        <v>0</v>
      </c>
      <c r="K35" s="261">
        <v>0</v>
      </c>
      <c r="L35" s="262">
        <v>6</v>
      </c>
      <c r="M35" s="263">
        <v>0</v>
      </c>
      <c r="N35" s="120">
        <v>187</v>
      </c>
      <c r="O35" s="121">
        <v>10</v>
      </c>
      <c r="P35" s="121">
        <v>0</v>
      </c>
      <c r="Q35" s="121">
        <v>2</v>
      </c>
      <c r="R35" s="121">
        <v>0</v>
      </c>
      <c r="S35" s="121">
        <v>0</v>
      </c>
      <c r="T35" s="169">
        <v>3</v>
      </c>
      <c r="U35" s="156">
        <v>0</v>
      </c>
      <c r="V35" s="120">
        <f t="shared" si="4"/>
        <v>-13</v>
      </c>
      <c r="W35" s="121">
        <f t="shared" si="5"/>
        <v>-10</v>
      </c>
      <c r="X35" s="121">
        <f t="shared" si="6"/>
        <v>0</v>
      </c>
      <c r="Y35" s="121">
        <f t="shared" si="7"/>
        <v>-2</v>
      </c>
      <c r="Z35" s="121">
        <f t="shared" si="8"/>
        <v>0</v>
      </c>
      <c r="AA35" s="121">
        <f t="shared" si="9"/>
        <v>0</v>
      </c>
      <c r="AB35" s="169">
        <f t="shared" si="10"/>
        <v>3</v>
      </c>
      <c r="AC35" s="188">
        <f t="shared" si="11"/>
        <v>-6.9518716577540107E-2</v>
      </c>
      <c r="AD35" s="189">
        <f t="shared" si="12"/>
        <v>-1</v>
      </c>
      <c r="AE35" s="189" t="e">
        <f t="shared" si="13"/>
        <v>#DIV/0!</v>
      </c>
      <c r="AF35" s="189">
        <f t="shared" si="14"/>
        <v>-1</v>
      </c>
      <c r="AG35" s="189" t="e">
        <f t="shared" si="15"/>
        <v>#DIV/0!</v>
      </c>
      <c r="AH35" s="189" t="e">
        <f t="shared" si="16"/>
        <v>#DIV/0!</v>
      </c>
      <c r="AI35" s="190">
        <f t="shared" si="17"/>
        <v>1</v>
      </c>
    </row>
    <row r="36" spans="1:35" x14ac:dyDescent="0.25">
      <c r="A36" s="10" t="s">
        <v>36</v>
      </c>
      <c r="B36" s="88">
        <f>B34-B35</f>
        <v>806</v>
      </c>
      <c r="C36" s="52">
        <f>C34-C35</f>
        <v>871</v>
      </c>
      <c r="D36" s="53">
        <f t="shared" si="2"/>
        <v>-65</v>
      </c>
      <c r="E36" s="27">
        <f t="shared" si="3"/>
        <v>-7.4626865671641784E-2</v>
      </c>
      <c r="F36" s="264">
        <f>F34-F35</f>
        <v>772</v>
      </c>
      <c r="G36" s="240">
        <f t="shared" ref="G36:M36" si="32">G34-G35</f>
        <v>9</v>
      </c>
      <c r="H36" s="240">
        <f t="shared" si="32"/>
        <v>3</v>
      </c>
      <c r="I36" s="240">
        <f t="shared" si="32"/>
        <v>1</v>
      </c>
      <c r="J36" s="240">
        <f t="shared" si="32"/>
        <v>1</v>
      </c>
      <c r="K36" s="240">
        <f t="shared" si="32"/>
        <v>7</v>
      </c>
      <c r="L36" s="265">
        <f t="shared" si="32"/>
        <v>13</v>
      </c>
      <c r="M36" s="266">
        <f t="shared" si="32"/>
        <v>5</v>
      </c>
      <c r="N36" s="124">
        <f t="shared" ref="N36:U36" si="33">N34-N35</f>
        <v>834</v>
      </c>
      <c r="O36" s="125">
        <f t="shared" si="33"/>
        <v>19</v>
      </c>
      <c r="P36" s="125">
        <f t="shared" si="33"/>
        <v>0</v>
      </c>
      <c r="Q36" s="125">
        <f t="shared" si="33"/>
        <v>4</v>
      </c>
      <c r="R36" s="125">
        <f t="shared" si="33"/>
        <v>0</v>
      </c>
      <c r="S36" s="125">
        <f t="shared" si="33"/>
        <v>2</v>
      </c>
      <c r="T36" s="164">
        <f t="shared" si="33"/>
        <v>10</v>
      </c>
      <c r="U36" s="153">
        <f t="shared" si="33"/>
        <v>1</v>
      </c>
      <c r="V36" s="124">
        <f t="shared" si="4"/>
        <v>-62</v>
      </c>
      <c r="W36" s="125">
        <f t="shared" si="5"/>
        <v>-10</v>
      </c>
      <c r="X36" s="125">
        <f t="shared" si="6"/>
        <v>3</v>
      </c>
      <c r="Y36" s="125">
        <f t="shared" si="7"/>
        <v>-3</v>
      </c>
      <c r="Z36" s="125">
        <f t="shared" si="8"/>
        <v>1</v>
      </c>
      <c r="AA36" s="125">
        <f t="shared" si="9"/>
        <v>5</v>
      </c>
      <c r="AB36" s="164">
        <f t="shared" si="10"/>
        <v>3</v>
      </c>
      <c r="AC36" s="179">
        <f t="shared" si="11"/>
        <v>-7.4340527577937646E-2</v>
      </c>
      <c r="AD36" s="180">
        <f t="shared" si="12"/>
        <v>-0.52631578947368418</v>
      </c>
      <c r="AE36" s="180" t="e">
        <f t="shared" si="13"/>
        <v>#DIV/0!</v>
      </c>
      <c r="AF36" s="180">
        <f t="shared" si="14"/>
        <v>-0.75</v>
      </c>
      <c r="AG36" s="180" t="e">
        <f t="shared" si="15"/>
        <v>#DIV/0!</v>
      </c>
      <c r="AH36" s="180">
        <f t="shared" si="16"/>
        <v>2.5</v>
      </c>
      <c r="AI36" s="181">
        <f t="shared" si="17"/>
        <v>0.3</v>
      </c>
    </row>
    <row r="37" spans="1:35" x14ac:dyDescent="0.25">
      <c r="A37" s="5" t="s">
        <v>37</v>
      </c>
      <c r="B37" s="89">
        <v>688</v>
      </c>
      <c r="C37" s="56">
        <v>752</v>
      </c>
      <c r="D37" s="57">
        <f t="shared" si="2"/>
        <v>-64</v>
      </c>
      <c r="E37" s="28">
        <f t="shared" si="3"/>
        <v>-8.5106382978723402E-2</v>
      </c>
      <c r="F37" s="267">
        <v>661</v>
      </c>
      <c r="G37" s="268">
        <v>1</v>
      </c>
      <c r="H37" s="268">
        <v>1</v>
      </c>
      <c r="I37" s="268">
        <v>0</v>
      </c>
      <c r="J37" s="268">
        <v>0</v>
      </c>
      <c r="K37" s="268">
        <v>13</v>
      </c>
      <c r="L37" s="269">
        <v>12</v>
      </c>
      <c r="M37" s="270">
        <v>27</v>
      </c>
      <c r="N37" s="204">
        <v>736</v>
      </c>
      <c r="O37" s="205">
        <v>0</v>
      </c>
      <c r="P37" s="205">
        <v>1</v>
      </c>
      <c r="Q37" s="205">
        <v>2</v>
      </c>
      <c r="R37" s="205">
        <v>0</v>
      </c>
      <c r="S37" s="205">
        <v>6</v>
      </c>
      <c r="T37" s="206">
        <v>7</v>
      </c>
      <c r="U37" s="199">
        <v>15</v>
      </c>
      <c r="V37" s="204">
        <f t="shared" si="4"/>
        <v>-75</v>
      </c>
      <c r="W37" s="205">
        <f t="shared" si="5"/>
        <v>1</v>
      </c>
      <c r="X37" s="205">
        <f t="shared" si="6"/>
        <v>0</v>
      </c>
      <c r="Y37" s="205">
        <f t="shared" si="7"/>
        <v>-2</v>
      </c>
      <c r="Z37" s="205">
        <f t="shared" si="8"/>
        <v>0</v>
      </c>
      <c r="AA37" s="205">
        <f t="shared" si="9"/>
        <v>7</v>
      </c>
      <c r="AB37" s="206">
        <f t="shared" si="10"/>
        <v>5</v>
      </c>
      <c r="AC37" s="213">
        <f t="shared" si="11"/>
        <v>-0.10190217391304347</v>
      </c>
      <c r="AD37" s="214" t="e">
        <f t="shared" si="12"/>
        <v>#DIV/0!</v>
      </c>
      <c r="AE37" s="214">
        <f t="shared" si="13"/>
        <v>0</v>
      </c>
      <c r="AF37" s="214">
        <f t="shared" si="14"/>
        <v>-1</v>
      </c>
      <c r="AG37" s="214" t="e">
        <f t="shared" si="15"/>
        <v>#DIV/0!</v>
      </c>
      <c r="AH37" s="214">
        <f t="shared" si="16"/>
        <v>1.1666666666666667</v>
      </c>
      <c r="AI37" s="215">
        <f t="shared" si="17"/>
        <v>0.7142857142857143</v>
      </c>
    </row>
    <row r="38" spans="1:35" x14ac:dyDescent="0.25">
      <c r="A38" s="129" t="s">
        <v>38</v>
      </c>
      <c r="B38" s="99">
        <v>1647</v>
      </c>
      <c r="C38" s="54">
        <v>1735</v>
      </c>
      <c r="D38" s="55">
        <f t="shared" si="2"/>
        <v>-88</v>
      </c>
      <c r="E38" s="39">
        <f t="shared" si="3"/>
        <v>-5.0720461095100866E-2</v>
      </c>
      <c r="F38" s="256">
        <v>1592</v>
      </c>
      <c r="G38" s="257">
        <v>2</v>
      </c>
      <c r="H38" s="257">
        <v>3</v>
      </c>
      <c r="I38" s="257">
        <v>2</v>
      </c>
      <c r="J38" s="257">
        <v>0</v>
      </c>
      <c r="K38" s="257">
        <v>4</v>
      </c>
      <c r="L38" s="258">
        <v>44</v>
      </c>
      <c r="M38" s="271">
        <v>11</v>
      </c>
      <c r="N38" s="115">
        <v>1717</v>
      </c>
      <c r="O38" s="116">
        <v>1</v>
      </c>
      <c r="P38" s="116">
        <v>3</v>
      </c>
      <c r="Q38" s="116">
        <v>4</v>
      </c>
      <c r="R38" s="116">
        <v>0</v>
      </c>
      <c r="S38" s="116">
        <v>0</v>
      </c>
      <c r="T38" s="165">
        <v>10</v>
      </c>
      <c r="U38" s="154">
        <v>1</v>
      </c>
      <c r="V38" s="115">
        <f t="shared" si="4"/>
        <v>-125</v>
      </c>
      <c r="W38" s="116">
        <f t="shared" si="5"/>
        <v>1</v>
      </c>
      <c r="X38" s="116">
        <f t="shared" si="6"/>
        <v>0</v>
      </c>
      <c r="Y38" s="116">
        <f t="shared" si="7"/>
        <v>-2</v>
      </c>
      <c r="Z38" s="116">
        <f t="shared" si="8"/>
        <v>0</v>
      </c>
      <c r="AA38" s="116">
        <f t="shared" si="9"/>
        <v>4</v>
      </c>
      <c r="AB38" s="165">
        <f t="shared" si="10"/>
        <v>34</v>
      </c>
      <c r="AC38" s="182">
        <f t="shared" si="11"/>
        <v>-7.2801397786837502E-2</v>
      </c>
      <c r="AD38" s="183">
        <f t="shared" si="12"/>
        <v>1</v>
      </c>
      <c r="AE38" s="183">
        <f t="shared" si="13"/>
        <v>0</v>
      </c>
      <c r="AF38" s="183">
        <f t="shared" si="14"/>
        <v>-0.5</v>
      </c>
      <c r="AG38" s="183" t="e">
        <f t="shared" si="15"/>
        <v>#DIV/0!</v>
      </c>
      <c r="AH38" s="183" t="e">
        <f t="shared" si="16"/>
        <v>#DIV/0!</v>
      </c>
      <c r="AI38" s="184">
        <f t="shared" si="17"/>
        <v>3.4</v>
      </c>
    </row>
    <row r="39" spans="1:35" x14ac:dyDescent="0.25">
      <c r="A39" s="9" t="s">
        <v>39</v>
      </c>
      <c r="B39" s="87">
        <v>381</v>
      </c>
      <c r="C39" s="50">
        <v>388</v>
      </c>
      <c r="D39" s="51">
        <f t="shared" si="2"/>
        <v>-7</v>
      </c>
      <c r="E39" s="77">
        <f t="shared" si="3"/>
        <v>-1.804123711340206E-2</v>
      </c>
      <c r="F39" s="260">
        <v>361</v>
      </c>
      <c r="G39" s="261">
        <v>0</v>
      </c>
      <c r="H39" s="261">
        <v>1</v>
      </c>
      <c r="I39" s="261">
        <v>1</v>
      </c>
      <c r="J39" s="261">
        <v>0</v>
      </c>
      <c r="K39" s="261">
        <v>0</v>
      </c>
      <c r="L39" s="262">
        <v>18</v>
      </c>
      <c r="M39" s="263">
        <v>3</v>
      </c>
      <c r="N39" s="120">
        <v>383</v>
      </c>
      <c r="O39" s="121">
        <v>0</v>
      </c>
      <c r="P39" s="121">
        <v>1</v>
      </c>
      <c r="Q39" s="121">
        <v>4</v>
      </c>
      <c r="R39" s="121">
        <v>0</v>
      </c>
      <c r="S39" s="121">
        <v>0</v>
      </c>
      <c r="T39" s="169">
        <v>0</v>
      </c>
      <c r="U39" s="156">
        <v>0</v>
      </c>
      <c r="V39" s="120">
        <f t="shared" si="4"/>
        <v>-22</v>
      </c>
      <c r="W39" s="121">
        <f t="shared" si="5"/>
        <v>0</v>
      </c>
      <c r="X39" s="121">
        <f t="shared" si="6"/>
        <v>0</v>
      </c>
      <c r="Y39" s="121">
        <f t="shared" si="7"/>
        <v>-3</v>
      </c>
      <c r="Z39" s="121">
        <f t="shared" si="8"/>
        <v>0</v>
      </c>
      <c r="AA39" s="121">
        <f t="shared" si="9"/>
        <v>0</v>
      </c>
      <c r="AB39" s="169">
        <f t="shared" si="10"/>
        <v>18</v>
      </c>
      <c r="AC39" s="188">
        <f t="shared" si="11"/>
        <v>-5.7441253263707574E-2</v>
      </c>
      <c r="AD39" s="189" t="e">
        <f t="shared" si="12"/>
        <v>#DIV/0!</v>
      </c>
      <c r="AE39" s="189">
        <f t="shared" si="13"/>
        <v>0</v>
      </c>
      <c r="AF39" s="189">
        <f t="shared" si="14"/>
        <v>-0.75</v>
      </c>
      <c r="AG39" s="189" t="e">
        <f t="shared" si="15"/>
        <v>#DIV/0!</v>
      </c>
      <c r="AH39" s="189" t="e">
        <f t="shared" si="16"/>
        <v>#DIV/0!</v>
      </c>
      <c r="AI39" s="190" t="e">
        <f t="shared" si="17"/>
        <v>#DIV/0!</v>
      </c>
    </row>
    <row r="40" spans="1:35" x14ac:dyDescent="0.25">
      <c r="A40" s="10" t="s">
        <v>40</v>
      </c>
      <c r="B40" s="88">
        <f>B38-B39</f>
        <v>1266</v>
      </c>
      <c r="C40" s="52">
        <f>C38-C39</f>
        <v>1347</v>
      </c>
      <c r="D40" s="53">
        <f t="shared" si="2"/>
        <v>-81</v>
      </c>
      <c r="E40" s="27">
        <f t="shared" si="3"/>
        <v>-6.0133630289532294E-2</v>
      </c>
      <c r="F40" s="264">
        <f>F38-F39</f>
        <v>1231</v>
      </c>
      <c r="G40" s="240">
        <f t="shared" ref="G40:M40" si="34">G38-G39</f>
        <v>2</v>
      </c>
      <c r="H40" s="240">
        <f t="shared" si="34"/>
        <v>2</v>
      </c>
      <c r="I40" s="240">
        <f t="shared" si="34"/>
        <v>1</v>
      </c>
      <c r="J40" s="240">
        <f t="shared" si="34"/>
        <v>0</v>
      </c>
      <c r="K40" s="240">
        <f t="shared" si="34"/>
        <v>4</v>
      </c>
      <c r="L40" s="265">
        <f t="shared" si="34"/>
        <v>26</v>
      </c>
      <c r="M40" s="266">
        <f t="shared" si="34"/>
        <v>8</v>
      </c>
      <c r="N40" s="124">
        <f t="shared" ref="N40:U40" si="35">N38-N39</f>
        <v>1334</v>
      </c>
      <c r="O40" s="125">
        <f t="shared" si="35"/>
        <v>1</v>
      </c>
      <c r="P40" s="125">
        <f t="shared" si="35"/>
        <v>2</v>
      </c>
      <c r="Q40" s="125">
        <f t="shared" si="35"/>
        <v>0</v>
      </c>
      <c r="R40" s="125">
        <f t="shared" si="35"/>
        <v>0</v>
      </c>
      <c r="S40" s="125">
        <f t="shared" si="35"/>
        <v>0</v>
      </c>
      <c r="T40" s="164">
        <f t="shared" si="35"/>
        <v>10</v>
      </c>
      <c r="U40" s="153">
        <f t="shared" si="35"/>
        <v>1</v>
      </c>
      <c r="V40" s="124">
        <f t="shared" si="4"/>
        <v>-103</v>
      </c>
      <c r="W40" s="125">
        <f t="shared" si="5"/>
        <v>1</v>
      </c>
      <c r="X40" s="125">
        <f t="shared" si="6"/>
        <v>0</v>
      </c>
      <c r="Y40" s="125">
        <f t="shared" si="7"/>
        <v>1</v>
      </c>
      <c r="Z40" s="125">
        <f t="shared" si="8"/>
        <v>0</v>
      </c>
      <c r="AA40" s="125">
        <f t="shared" si="9"/>
        <v>4</v>
      </c>
      <c r="AB40" s="164">
        <f t="shared" si="10"/>
        <v>16</v>
      </c>
      <c r="AC40" s="179">
        <f t="shared" si="11"/>
        <v>-7.7211394302848582E-2</v>
      </c>
      <c r="AD40" s="180">
        <f t="shared" si="12"/>
        <v>1</v>
      </c>
      <c r="AE40" s="180">
        <f t="shared" si="13"/>
        <v>0</v>
      </c>
      <c r="AF40" s="180" t="e">
        <f t="shared" si="14"/>
        <v>#DIV/0!</v>
      </c>
      <c r="AG40" s="180" t="e">
        <f t="shared" si="15"/>
        <v>#DIV/0!</v>
      </c>
      <c r="AH40" s="180" t="e">
        <f t="shared" si="16"/>
        <v>#DIV/0!</v>
      </c>
      <c r="AI40" s="181">
        <f t="shared" si="17"/>
        <v>1.6</v>
      </c>
    </row>
    <row r="41" spans="1:35" x14ac:dyDescent="0.25">
      <c r="A41" s="4" t="s">
        <v>41</v>
      </c>
      <c r="B41" s="86">
        <v>2198</v>
      </c>
      <c r="C41" s="48">
        <v>2330</v>
      </c>
      <c r="D41" s="49">
        <f t="shared" si="2"/>
        <v>-132</v>
      </c>
      <c r="E41" s="25">
        <f t="shared" si="3"/>
        <v>-5.6652360515021462E-2</v>
      </c>
      <c r="F41" s="256">
        <v>2071</v>
      </c>
      <c r="G41" s="257">
        <v>16</v>
      </c>
      <c r="H41" s="257">
        <v>10</v>
      </c>
      <c r="I41" s="257">
        <v>6</v>
      </c>
      <c r="J41" s="257">
        <v>4</v>
      </c>
      <c r="K41" s="257">
        <v>16</v>
      </c>
      <c r="L41" s="258">
        <v>75</v>
      </c>
      <c r="M41" s="259">
        <v>26</v>
      </c>
      <c r="N41" s="115">
        <v>2286</v>
      </c>
      <c r="O41" s="116">
        <v>8</v>
      </c>
      <c r="P41" s="116">
        <v>3</v>
      </c>
      <c r="Q41" s="116">
        <v>2</v>
      </c>
      <c r="R41" s="116">
        <v>0</v>
      </c>
      <c r="S41" s="116">
        <v>5</v>
      </c>
      <c r="T41" s="165">
        <v>26</v>
      </c>
      <c r="U41" s="154">
        <v>19</v>
      </c>
      <c r="V41" s="115">
        <f t="shared" si="4"/>
        <v>-215</v>
      </c>
      <c r="W41" s="116">
        <f t="shared" si="5"/>
        <v>8</v>
      </c>
      <c r="X41" s="116">
        <f t="shared" si="6"/>
        <v>7</v>
      </c>
      <c r="Y41" s="116">
        <f t="shared" si="7"/>
        <v>4</v>
      </c>
      <c r="Z41" s="116">
        <f t="shared" si="8"/>
        <v>4</v>
      </c>
      <c r="AA41" s="116">
        <f t="shared" si="9"/>
        <v>11</v>
      </c>
      <c r="AB41" s="165">
        <f t="shared" si="10"/>
        <v>49</v>
      </c>
      <c r="AC41" s="182">
        <f t="shared" si="11"/>
        <v>-9.4050743657042871E-2</v>
      </c>
      <c r="AD41" s="183">
        <f t="shared" si="12"/>
        <v>1</v>
      </c>
      <c r="AE41" s="183">
        <f t="shared" si="13"/>
        <v>2.3333333333333335</v>
      </c>
      <c r="AF41" s="183">
        <f t="shared" si="14"/>
        <v>2</v>
      </c>
      <c r="AG41" s="183" t="e">
        <f t="shared" si="15"/>
        <v>#DIV/0!</v>
      </c>
      <c r="AH41" s="183">
        <f t="shared" si="16"/>
        <v>2.2000000000000002</v>
      </c>
      <c r="AI41" s="184">
        <f t="shared" si="17"/>
        <v>1.8846153846153846</v>
      </c>
    </row>
    <row r="42" spans="1:35" x14ac:dyDescent="0.25">
      <c r="A42" s="9" t="s">
        <v>42</v>
      </c>
      <c r="B42" s="87">
        <v>693</v>
      </c>
      <c r="C42" s="50">
        <v>718</v>
      </c>
      <c r="D42" s="51">
        <f t="shared" si="2"/>
        <v>-25</v>
      </c>
      <c r="E42" s="77">
        <f t="shared" si="3"/>
        <v>-3.4818941504178275E-2</v>
      </c>
      <c r="F42" s="260">
        <v>642</v>
      </c>
      <c r="G42" s="261">
        <v>8</v>
      </c>
      <c r="H42" s="261">
        <v>9</v>
      </c>
      <c r="I42" s="261">
        <v>0</v>
      </c>
      <c r="J42" s="261">
        <v>0</v>
      </c>
      <c r="K42" s="261">
        <v>6</v>
      </c>
      <c r="L42" s="262">
        <v>28</v>
      </c>
      <c r="M42" s="263">
        <v>15</v>
      </c>
      <c r="N42" s="120">
        <v>705</v>
      </c>
      <c r="O42" s="121">
        <v>5</v>
      </c>
      <c r="P42" s="121">
        <v>1</v>
      </c>
      <c r="Q42" s="121">
        <v>0</v>
      </c>
      <c r="R42" s="121">
        <v>0</v>
      </c>
      <c r="S42" s="121">
        <v>1</v>
      </c>
      <c r="T42" s="169">
        <v>6</v>
      </c>
      <c r="U42" s="156">
        <v>3</v>
      </c>
      <c r="V42" s="120">
        <f t="shared" si="4"/>
        <v>-63</v>
      </c>
      <c r="W42" s="121">
        <f t="shared" si="5"/>
        <v>3</v>
      </c>
      <c r="X42" s="121">
        <f t="shared" si="6"/>
        <v>8</v>
      </c>
      <c r="Y42" s="121">
        <f t="shared" si="7"/>
        <v>0</v>
      </c>
      <c r="Z42" s="121">
        <f t="shared" si="8"/>
        <v>0</v>
      </c>
      <c r="AA42" s="121">
        <f t="shared" si="9"/>
        <v>5</v>
      </c>
      <c r="AB42" s="169">
        <f t="shared" si="10"/>
        <v>22</v>
      </c>
      <c r="AC42" s="188">
        <f t="shared" si="11"/>
        <v>-8.9361702127659579E-2</v>
      </c>
      <c r="AD42" s="189">
        <f t="shared" si="12"/>
        <v>0.6</v>
      </c>
      <c r="AE42" s="189">
        <f t="shared" si="13"/>
        <v>8</v>
      </c>
      <c r="AF42" s="189" t="e">
        <f t="shared" si="14"/>
        <v>#DIV/0!</v>
      </c>
      <c r="AG42" s="189" t="e">
        <f t="shared" si="15"/>
        <v>#DIV/0!</v>
      </c>
      <c r="AH42" s="189">
        <f t="shared" si="16"/>
        <v>5</v>
      </c>
      <c r="AI42" s="190">
        <f t="shared" si="17"/>
        <v>3.6666666666666665</v>
      </c>
    </row>
    <row r="43" spans="1:35" x14ac:dyDescent="0.25">
      <c r="A43" s="10" t="s">
        <v>43</v>
      </c>
      <c r="B43" s="88">
        <f>B41-B42</f>
        <v>1505</v>
      </c>
      <c r="C43" s="52">
        <f>C41-C42</f>
        <v>1612</v>
      </c>
      <c r="D43" s="53">
        <f t="shared" si="2"/>
        <v>-107</v>
      </c>
      <c r="E43" s="27">
        <f t="shared" si="3"/>
        <v>-6.6377171215880895E-2</v>
      </c>
      <c r="F43" s="264">
        <f>F41-F42</f>
        <v>1429</v>
      </c>
      <c r="G43" s="240">
        <f t="shared" ref="G43:M43" si="36">G41-G42</f>
        <v>8</v>
      </c>
      <c r="H43" s="240">
        <f t="shared" si="36"/>
        <v>1</v>
      </c>
      <c r="I43" s="240">
        <f t="shared" si="36"/>
        <v>6</v>
      </c>
      <c r="J43" s="240">
        <f t="shared" si="36"/>
        <v>4</v>
      </c>
      <c r="K43" s="240">
        <f t="shared" si="36"/>
        <v>10</v>
      </c>
      <c r="L43" s="265">
        <f t="shared" si="36"/>
        <v>47</v>
      </c>
      <c r="M43" s="266">
        <f t="shared" si="36"/>
        <v>11</v>
      </c>
      <c r="N43" s="124">
        <f t="shared" ref="N43:U43" si="37">N41-N42</f>
        <v>1581</v>
      </c>
      <c r="O43" s="125">
        <f t="shared" si="37"/>
        <v>3</v>
      </c>
      <c r="P43" s="125">
        <f t="shared" si="37"/>
        <v>2</v>
      </c>
      <c r="Q43" s="125">
        <f t="shared" si="37"/>
        <v>2</v>
      </c>
      <c r="R43" s="125">
        <f t="shared" si="37"/>
        <v>0</v>
      </c>
      <c r="S43" s="125">
        <f t="shared" si="37"/>
        <v>4</v>
      </c>
      <c r="T43" s="164">
        <f t="shared" si="37"/>
        <v>20</v>
      </c>
      <c r="U43" s="153">
        <f t="shared" si="37"/>
        <v>16</v>
      </c>
      <c r="V43" s="124">
        <f t="shared" si="4"/>
        <v>-152</v>
      </c>
      <c r="W43" s="125">
        <f t="shared" si="5"/>
        <v>5</v>
      </c>
      <c r="X43" s="125">
        <f t="shared" si="6"/>
        <v>-1</v>
      </c>
      <c r="Y43" s="125">
        <f t="shared" si="7"/>
        <v>4</v>
      </c>
      <c r="Z43" s="125">
        <f t="shared" si="8"/>
        <v>4</v>
      </c>
      <c r="AA43" s="125">
        <f t="shared" si="9"/>
        <v>6</v>
      </c>
      <c r="AB43" s="164">
        <f t="shared" si="10"/>
        <v>27</v>
      </c>
      <c r="AC43" s="179">
        <f t="shared" si="11"/>
        <v>-9.6141682479443394E-2</v>
      </c>
      <c r="AD43" s="180">
        <f t="shared" si="12"/>
        <v>1.6666666666666667</v>
      </c>
      <c r="AE43" s="180">
        <f t="shared" si="13"/>
        <v>-0.5</v>
      </c>
      <c r="AF43" s="180">
        <f t="shared" si="14"/>
        <v>2</v>
      </c>
      <c r="AG43" s="180" t="e">
        <f t="shared" si="15"/>
        <v>#DIV/0!</v>
      </c>
      <c r="AH43" s="180">
        <f t="shared" si="16"/>
        <v>1.5</v>
      </c>
      <c r="AI43" s="181">
        <f t="shared" si="17"/>
        <v>1.35</v>
      </c>
    </row>
    <row r="44" spans="1:35" x14ac:dyDescent="0.25">
      <c r="A44" s="4" t="s">
        <v>44</v>
      </c>
      <c r="B44" s="86">
        <v>1452</v>
      </c>
      <c r="C44" s="48">
        <v>1365</v>
      </c>
      <c r="D44" s="49">
        <f t="shared" si="2"/>
        <v>87</v>
      </c>
      <c r="E44" s="25">
        <f t="shared" si="3"/>
        <v>6.3736263736263732E-2</v>
      </c>
      <c r="F44" s="256">
        <v>1415</v>
      </c>
      <c r="G44" s="257">
        <v>2</v>
      </c>
      <c r="H44" s="257">
        <v>2</v>
      </c>
      <c r="I44" s="257">
        <v>0</v>
      </c>
      <c r="J44" s="257">
        <v>0</v>
      </c>
      <c r="K44" s="257">
        <v>6</v>
      </c>
      <c r="L44" s="258">
        <v>27</v>
      </c>
      <c r="M44" s="259">
        <v>14</v>
      </c>
      <c r="N44" s="115">
        <v>1345</v>
      </c>
      <c r="O44" s="116">
        <v>0</v>
      </c>
      <c r="P44" s="116">
        <v>5</v>
      </c>
      <c r="Q44" s="116">
        <v>0</v>
      </c>
      <c r="R44" s="116">
        <v>0</v>
      </c>
      <c r="S44" s="116">
        <v>4</v>
      </c>
      <c r="T44" s="165">
        <v>11</v>
      </c>
      <c r="U44" s="154">
        <v>12</v>
      </c>
      <c r="V44" s="115">
        <f t="shared" si="4"/>
        <v>70</v>
      </c>
      <c r="W44" s="116">
        <f t="shared" si="5"/>
        <v>2</v>
      </c>
      <c r="X44" s="116">
        <f t="shared" si="6"/>
        <v>-3</v>
      </c>
      <c r="Y44" s="116">
        <f t="shared" si="7"/>
        <v>0</v>
      </c>
      <c r="Z44" s="116">
        <f t="shared" si="8"/>
        <v>0</v>
      </c>
      <c r="AA44" s="116">
        <f t="shared" si="9"/>
        <v>2</v>
      </c>
      <c r="AB44" s="165">
        <f t="shared" si="10"/>
        <v>16</v>
      </c>
      <c r="AC44" s="182">
        <f t="shared" si="11"/>
        <v>5.204460966542751E-2</v>
      </c>
      <c r="AD44" s="183" t="e">
        <f t="shared" si="12"/>
        <v>#DIV/0!</v>
      </c>
      <c r="AE44" s="183">
        <f t="shared" si="13"/>
        <v>-0.6</v>
      </c>
      <c r="AF44" s="183" t="e">
        <f t="shared" si="14"/>
        <v>#DIV/0!</v>
      </c>
      <c r="AG44" s="183" t="e">
        <f t="shared" si="15"/>
        <v>#DIV/0!</v>
      </c>
      <c r="AH44" s="183">
        <f t="shared" si="16"/>
        <v>0.5</v>
      </c>
      <c r="AI44" s="184">
        <f t="shared" si="17"/>
        <v>1.4545454545454546</v>
      </c>
    </row>
    <row r="45" spans="1:35" x14ac:dyDescent="0.25">
      <c r="A45" s="9" t="s">
        <v>45</v>
      </c>
      <c r="B45" s="87">
        <v>306</v>
      </c>
      <c r="C45" s="50">
        <v>302</v>
      </c>
      <c r="D45" s="51">
        <f t="shared" si="2"/>
        <v>4</v>
      </c>
      <c r="E45" s="77">
        <f t="shared" si="3"/>
        <v>1.3245033112582781E-2</v>
      </c>
      <c r="F45" s="260">
        <v>294</v>
      </c>
      <c r="G45" s="261">
        <v>0</v>
      </c>
      <c r="H45" s="261">
        <v>0</v>
      </c>
      <c r="I45" s="261">
        <v>0</v>
      </c>
      <c r="J45" s="261">
        <v>0</v>
      </c>
      <c r="K45" s="261">
        <v>0</v>
      </c>
      <c r="L45" s="262">
        <v>12</v>
      </c>
      <c r="M45" s="263">
        <v>7</v>
      </c>
      <c r="N45" s="120">
        <v>297</v>
      </c>
      <c r="O45" s="121">
        <v>0</v>
      </c>
      <c r="P45" s="121">
        <v>5</v>
      </c>
      <c r="Q45" s="121">
        <v>0</v>
      </c>
      <c r="R45" s="121">
        <v>0</v>
      </c>
      <c r="S45" s="121">
        <v>0</v>
      </c>
      <c r="T45" s="169">
        <v>0</v>
      </c>
      <c r="U45" s="156">
        <v>4</v>
      </c>
      <c r="V45" s="120">
        <f t="shared" si="4"/>
        <v>-3</v>
      </c>
      <c r="W45" s="121">
        <f t="shared" si="5"/>
        <v>0</v>
      </c>
      <c r="X45" s="121">
        <f t="shared" si="6"/>
        <v>-5</v>
      </c>
      <c r="Y45" s="121">
        <f t="shared" si="7"/>
        <v>0</v>
      </c>
      <c r="Z45" s="121">
        <f t="shared" si="8"/>
        <v>0</v>
      </c>
      <c r="AA45" s="121">
        <f t="shared" si="9"/>
        <v>0</v>
      </c>
      <c r="AB45" s="169">
        <f t="shared" si="10"/>
        <v>12</v>
      </c>
      <c r="AC45" s="188">
        <f t="shared" si="11"/>
        <v>-1.0101010101010102E-2</v>
      </c>
      <c r="AD45" s="189" t="e">
        <f t="shared" si="12"/>
        <v>#DIV/0!</v>
      </c>
      <c r="AE45" s="189">
        <f t="shared" si="13"/>
        <v>-1</v>
      </c>
      <c r="AF45" s="189" t="e">
        <f t="shared" si="14"/>
        <v>#DIV/0!</v>
      </c>
      <c r="AG45" s="189" t="e">
        <f t="shared" si="15"/>
        <v>#DIV/0!</v>
      </c>
      <c r="AH45" s="189" t="e">
        <f t="shared" si="16"/>
        <v>#DIV/0!</v>
      </c>
      <c r="AI45" s="190" t="e">
        <f t="shared" si="17"/>
        <v>#DIV/0!</v>
      </c>
    </row>
    <row r="46" spans="1:35" x14ac:dyDescent="0.25">
      <c r="A46" s="9" t="s">
        <v>46</v>
      </c>
      <c r="B46" s="87">
        <v>95</v>
      </c>
      <c r="C46" s="50">
        <v>96</v>
      </c>
      <c r="D46" s="51">
        <f t="shared" si="2"/>
        <v>-1</v>
      </c>
      <c r="E46" s="77">
        <f t="shared" si="3"/>
        <v>-1.0416666666666666E-2</v>
      </c>
      <c r="F46" s="260">
        <v>89</v>
      </c>
      <c r="G46" s="261">
        <v>0</v>
      </c>
      <c r="H46" s="261">
        <v>0</v>
      </c>
      <c r="I46" s="261">
        <v>0</v>
      </c>
      <c r="J46" s="261">
        <v>0</v>
      </c>
      <c r="K46" s="261">
        <v>2</v>
      </c>
      <c r="L46" s="262">
        <v>4</v>
      </c>
      <c r="M46" s="263">
        <v>0</v>
      </c>
      <c r="N46" s="120">
        <v>92</v>
      </c>
      <c r="O46" s="121">
        <v>0</v>
      </c>
      <c r="P46" s="121">
        <v>0</v>
      </c>
      <c r="Q46" s="121">
        <v>0</v>
      </c>
      <c r="R46" s="121">
        <v>0</v>
      </c>
      <c r="S46" s="121">
        <v>0</v>
      </c>
      <c r="T46" s="169">
        <v>4</v>
      </c>
      <c r="U46" s="156">
        <v>0</v>
      </c>
      <c r="V46" s="120">
        <f t="shared" si="4"/>
        <v>-3</v>
      </c>
      <c r="W46" s="121">
        <f t="shared" si="5"/>
        <v>0</v>
      </c>
      <c r="X46" s="121">
        <f t="shared" si="6"/>
        <v>0</v>
      </c>
      <c r="Y46" s="121">
        <f t="shared" si="7"/>
        <v>0</v>
      </c>
      <c r="Z46" s="121">
        <f t="shared" si="8"/>
        <v>0</v>
      </c>
      <c r="AA46" s="121">
        <f t="shared" si="9"/>
        <v>2</v>
      </c>
      <c r="AB46" s="169">
        <f t="shared" si="10"/>
        <v>0</v>
      </c>
      <c r="AC46" s="188">
        <f t="shared" si="11"/>
        <v>-3.2608695652173912E-2</v>
      </c>
      <c r="AD46" s="189" t="e">
        <f t="shared" si="12"/>
        <v>#DIV/0!</v>
      </c>
      <c r="AE46" s="189" t="e">
        <f t="shared" si="13"/>
        <v>#DIV/0!</v>
      </c>
      <c r="AF46" s="189" t="e">
        <f t="shared" si="14"/>
        <v>#DIV/0!</v>
      </c>
      <c r="AG46" s="189" t="e">
        <f t="shared" si="15"/>
        <v>#DIV/0!</v>
      </c>
      <c r="AH46" s="189" t="e">
        <f t="shared" si="16"/>
        <v>#DIV/0!</v>
      </c>
      <c r="AI46" s="190">
        <f t="shared" si="17"/>
        <v>0</v>
      </c>
    </row>
    <row r="47" spans="1:35" x14ac:dyDescent="0.25">
      <c r="A47" s="10" t="s">
        <v>47</v>
      </c>
      <c r="B47" s="90">
        <f>B44-(B45+B46)</f>
        <v>1051</v>
      </c>
      <c r="C47" s="52">
        <f>C44-(C45+C46)</f>
        <v>967</v>
      </c>
      <c r="D47" s="53">
        <f t="shared" si="2"/>
        <v>84</v>
      </c>
      <c r="E47" s="27">
        <f t="shared" si="3"/>
        <v>8.6866597724922445E-2</v>
      </c>
      <c r="F47" s="264">
        <f>F44-(F45+F46)</f>
        <v>1032</v>
      </c>
      <c r="G47" s="240">
        <f t="shared" ref="G47:M47" si="38">G44-(G45+G46)</f>
        <v>2</v>
      </c>
      <c r="H47" s="240">
        <f t="shared" si="38"/>
        <v>2</v>
      </c>
      <c r="I47" s="240">
        <f t="shared" si="38"/>
        <v>0</v>
      </c>
      <c r="J47" s="240">
        <f t="shared" si="38"/>
        <v>0</v>
      </c>
      <c r="K47" s="240">
        <f t="shared" si="38"/>
        <v>4</v>
      </c>
      <c r="L47" s="265">
        <f t="shared" si="38"/>
        <v>11</v>
      </c>
      <c r="M47" s="266">
        <f t="shared" si="38"/>
        <v>7</v>
      </c>
      <c r="N47" s="124">
        <f t="shared" ref="N47:U47" si="39">N44-(N45+N46)</f>
        <v>956</v>
      </c>
      <c r="O47" s="125">
        <f t="shared" si="39"/>
        <v>0</v>
      </c>
      <c r="P47" s="125">
        <f t="shared" si="39"/>
        <v>0</v>
      </c>
      <c r="Q47" s="125">
        <f t="shared" si="39"/>
        <v>0</v>
      </c>
      <c r="R47" s="125">
        <f t="shared" si="39"/>
        <v>0</v>
      </c>
      <c r="S47" s="125">
        <f t="shared" si="39"/>
        <v>4</v>
      </c>
      <c r="T47" s="164">
        <f t="shared" si="39"/>
        <v>7</v>
      </c>
      <c r="U47" s="153">
        <f t="shared" si="39"/>
        <v>8</v>
      </c>
      <c r="V47" s="124">
        <f t="shared" si="4"/>
        <v>76</v>
      </c>
      <c r="W47" s="125">
        <f t="shared" si="5"/>
        <v>2</v>
      </c>
      <c r="X47" s="125">
        <f t="shared" si="6"/>
        <v>2</v>
      </c>
      <c r="Y47" s="125">
        <f t="shared" si="7"/>
        <v>0</v>
      </c>
      <c r="Z47" s="125">
        <f t="shared" si="8"/>
        <v>0</v>
      </c>
      <c r="AA47" s="125">
        <f t="shared" si="9"/>
        <v>0</v>
      </c>
      <c r="AB47" s="164">
        <f t="shared" si="10"/>
        <v>4</v>
      </c>
      <c r="AC47" s="179">
        <f t="shared" si="11"/>
        <v>7.9497907949790794E-2</v>
      </c>
      <c r="AD47" s="180" t="e">
        <f t="shared" si="12"/>
        <v>#DIV/0!</v>
      </c>
      <c r="AE47" s="180" t="e">
        <f t="shared" si="13"/>
        <v>#DIV/0!</v>
      </c>
      <c r="AF47" s="180" t="e">
        <f t="shared" si="14"/>
        <v>#DIV/0!</v>
      </c>
      <c r="AG47" s="180" t="e">
        <f t="shared" si="15"/>
        <v>#DIV/0!</v>
      </c>
      <c r="AH47" s="180">
        <f t="shared" si="16"/>
        <v>0</v>
      </c>
      <c r="AI47" s="181">
        <f t="shared" si="17"/>
        <v>0.5714285714285714</v>
      </c>
    </row>
    <row r="48" spans="1:35" x14ac:dyDescent="0.25">
      <c r="A48" s="5" t="s">
        <v>48</v>
      </c>
      <c r="B48" s="89">
        <v>820</v>
      </c>
      <c r="C48" s="56">
        <v>841</v>
      </c>
      <c r="D48" s="57">
        <f t="shared" si="2"/>
        <v>-21</v>
      </c>
      <c r="E48" s="28">
        <f t="shared" si="3"/>
        <v>-2.4970273483947682E-2</v>
      </c>
      <c r="F48" s="267">
        <v>794</v>
      </c>
      <c r="G48" s="268">
        <v>1</v>
      </c>
      <c r="H48" s="268">
        <v>1</v>
      </c>
      <c r="I48" s="268">
        <v>2</v>
      </c>
      <c r="J48" s="268">
        <v>0</v>
      </c>
      <c r="K48" s="268">
        <v>5</v>
      </c>
      <c r="L48" s="269">
        <v>17</v>
      </c>
      <c r="M48" s="270">
        <v>8</v>
      </c>
      <c r="N48" s="204">
        <v>831</v>
      </c>
      <c r="O48" s="205">
        <v>1</v>
      </c>
      <c r="P48" s="205">
        <v>0</v>
      </c>
      <c r="Q48" s="205">
        <v>0</v>
      </c>
      <c r="R48" s="205">
        <v>0</v>
      </c>
      <c r="S48" s="205">
        <v>3</v>
      </c>
      <c r="T48" s="206">
        <v>6</v>
      </c>
      <c r="U48" s="199">
        <v>7</v>
      </c>
      <c r="V48" s="204">
        <f t="shared" si="4"/>
        <v>-37</v>
      </c>
      <c r="W48" s="205">
        <f t="shared" si="5"/>
        <v>0</v>
      </c>
      <c r="X48" s="205">
        <f t="shared" si="6"/>
        <v>1</v>
      </c>
      <c r="Y48" s="205">
        <f t="shared" si="7"/>
        <v>2</v>
      </c>
      <c r="Z48" s="205">
        <f t="shared" si="8"/>
        <v>0</v>
      </c>
      <c r="AA48" s="205">
        <f t="shared" si="9"/>
        <v>2</v>
      </c>
      <c r="AB48" s="206">
        <f t="shared" si="10"/>
        <v>11</v>
      </c>
      <c r="AC48" s="213">
        <f t="shared" si="11"/>
        <v>-4.4524669073405534E-2</v>
      </c>
      <c r="AD48" s="214">
        <f t="shared" si="12"/>
        <v>0</v>
      </c>
      <c r="AE48" s="214" t="e">
        <f t="shared" si="13"/>
        <v>#DIV/0!</v>
      </c>
      <c r="AF48" s="214" t="e">
        <f t="shared" si="14"/>
        <v>#DIV/0!</v>
      </c>
      <c r="AG48" s="214" t="e">
        <f t="shared" si="15"/>
        <v>#DIV/0!</v>
      </c>
      <c r="AH48" s="214">
        <f t="shared" si="16"/>
        <v>0.66666666666666663</v>
      </c>
      <c r="AI48" s="215">
        <f t="shared" si="17"/>
        <v>1.8333333333333333</v>
      </c>
    </row>
    <row r="49" spans="1:35" x14ac:dyDescent="0.25">
      <c r="A49" s="129" t="s">
        <v>49</v>
      </c>
      <c r="B49" s="99">
        <v>4249</v>
      </c>
      <c r="C49" s="54">
        <v>4060</v>
      </c>
      <c r="D49" s="55">
        <f t="shared" si="2"/>
        <v>189</v>
      </c>
      <c r="E49" s="39">
        <f t="shared" si="3"/>
        <v>4.6551724137931037E-2</v>
      </c>
      <c r="F49" s="256">
        <v>4084</v>
      </c>
      <c r="G49" s="257">
        <v>14</v>
      </c>
      <c r="H49" s="257">
        <v>4</v>
      </c>
      <c r="I49" s="257">
        <v>11</v>
      </c>
      <c r="J49" s="257">
        <v>0</v>
      </c>
      <c r="K49" s="257">
        <v>14</v>
      </c>
      <c r="L49" s="258">
        <v>122</v>
      </c>
      <c r="M49" s="259">
        <v>25</v>
      </c>
      <c r="N49" s="115">
        <v>4008</v>
      </c>
      <c r="O49" s="116">
        <v>6</v>
      </c>
      <c r="P49" s="116">
        <v>7</v>
      </c>
      <c r="Q49" s="116">
        <v>5</v>
      </c>
      <c r="R49" s="116">
        <v>0</v>
      </c>
      <c r="S49" s="116">
        <v>4</v>
      </c>
      <c r="T49" s="165">
        <v>30</v>
      </c>
      <c r="U49" s="154">
        <v>30</v>
      </c>
      <c r="V49" s="115">
        <f t="shared" si="4"/>
        <v>76</v>
      </c>
      <c r="W49" s="116">
        <f t="shared" si="5"/>
        <v>8</v>
      </c>
      <c r="X49" s="116">
        <f t="shared" si="6"/>
        <v>-3</v>
      </c>
      <c r="Y49" s="116">
        <f t="shared" si="7"/>
        <v>6</v>
      </c>
      <c r="Z49" s="116">
        <f t="shared" si="8"/>
        <v>0</v>
      </c>
      <c r="AA49" s="116">
        <f t="shared" si="9"/>
        <v>10</v>
      </c>
      <c r="AB49" s="165">
        <f t="shared" si="10"/>
        <v>92</v>
      </c>
      <c r="AC49" s="182">
        <f t="shared" si="11"/>
        <v>1.8962075848303395E-2</v>
      </c>
      <c r="AD49" s="183">
        <f t="shared" si="12"/>
        <v>1.3333333333333333</v>
      </c>
      <c r="AE49" s="183">
        <f t="shared" si="13"/>
        <v>-0.42857142857142855</v>
      </c>
      <c r="AF49" s="183">
        <f t="shared" si="14"/>
        <v>1.2</v>
      </c>
      <c r="AG49" s="183" t="e">
        <f t="shared" si="15"/>
        <v>#DIV/0!</v>
      </c>
      <c r="AH49" s="183">
        <f t="shared" si="16"/>
        <v>2.5</v>
      </c>
      <c r="AI49" s="184">
        <f t="shared" si="17"/>
        <v>3.0666666666666669</v>
      </c>
    </row>
    <row r="50" spans="1:35" x14ac:dyDescent="0.25">
      <c r="A50" s="9" t="s">
        <v>50</v>
      </c>
      <c r="B50" s="87">
        <v>2347</v>
      </c>
      <c r="C50" s="50">
        <v>2129</v>
      </c>
      <c r="D50" s="51">
        <f t="shared" si="2"/>
        <v>218</v>
      </c>
      <c r="E50" s="77">
        <f t="shared" si="3"/>
        <v>0.10239549084077032</v>
      </c>
      <c r="F50" s="260">
        <v>2253</v>
      </c>
      <c r="G50" s="261">
        <v>11</v>
      </c>
      <c r="H50" s="261">
        <v>1</v>
      </c>
      <c r="I50" s="261">
        <v>6</v>
      </c>
      <c r="J50" s="261">
        <v>0</v>
      </c>
      <c r="K50" s="261">
        <v>5</v>
      </c>
      <c r="L50" s="262">
        <v>71</v>
      </c>
      <c r="M50" s="263">
        <v>14</v>
      </c>
      <c r="N50" s="120">
        <v>2104</v>
      </c>
      <c r="O50" s="121">
        <v>3</v>
      </c>
      <c r="P50" s="121">
        <v>1</v>
      </c>
      <c r="Q50" s="121">
        <v>4</v>
      </c>
      <c r="R50" s="121">
        <v>0</v>
      </c>
      <c r="S50" s="121">
        <v>3</v>
      </c>
      <c r="T50" s="169">
        <v>14</v>
      </c>
      <c r="U50" s="156">
        <v>7</v>
      </c>
      <c r="V50" s="120">
        <f t="shared" si="4"/>
        <v>149</v>
      </c>
      <c r="W50" s="121">
        <f t="shared" si="5"/>
        <v>8</v>
      </c>
      <c r="X50" s="121">
        <f t="shared" si="6"/>
        <v>0</v>
      </c>
      <c r="Y50" s="121">
        <f t="shared" si="7"/>
        <v>2</v>
      </c>
      <c r="Z50" s="121">
        <f t="shared" si="8"/>
        <v>0</v>
      </c>
      <c r="AA50" s="121">
        <f t="shared" si="9"/>
        <v>2</v>
      </c>
      <c r="AB50" s="169">
        <f t="shared" si="10"/>
        <v>57</v>
      </c>
      <c r="AC50" s="188">
        <f t="shared" si="11"/>
        <v>7.0817490494296573E-2</v>
      </c>
      <c r="AD50" s="189">
        <f t="shared" si="12"/>
        <v>2.6666666666666665</v>
      </c>
      <c r="AE50" s="189">
        <f t="shared" si="13"/>
        <v>0</v>
      </c>
      <c r="AF50" s="189">
        <f t="shared" si="14"/>
        <v>0.5</v>
      </c>
      <c r="AG50" s="189" t="e">
        <f t="shared" si="15"/>
        <v>#DIV/0!</v>
      </c>
      <c r="AH50" s="189">
        <f t="shared" si="16"/>
        <v>0.66666666666666663</v>
      </c>
      <c r="AI50" s="190">
        <f t="shared" si="17"/>
        <v>4.0714285714285712</v>
      </c>
    </row>
    <row r="51" spans="1:35" x14ac:dyDescent="0.25">
      <c r="A51" s="9" t="s">
        <v>51</v>
      </c>
      <c r="B51" s="87">
        <v>245</v>
      </c>
      <c r="C51" s="50">
        <v>212</v>
      </c>
      <c r="D51" s="51">
        <f t="shared" si="2"/>
        <v>33</v>
      </c>
      <c r="E51" s="77">
        <f t="shared" si="3"/>
        <v>0.15566037735849056</v>
      </c>
      <c r="F51" s="260">
        <v>234</v>
      </c>
      <c r="G51" s="261">
        <v>1</v>
      </c>
      <c r="H51" s="261">
        <v>0</v>
      </c>
      <c r="I51" s="261">
        <v>4</v>
      </c>
      <c r="J51" s="261">
        <v>0</v>
      </c>
      <c r="K51" s="261">
        <v>2</v>
      </c>
      <c r="L51" s="262">
        <v>4</v>
      </c>
      <c r="M51" s="263">
        <v>1</v>
      </c>
      <c r="N51" s="120">
        <v>207</v>
      </c>
      <c r="O51" s="121">
        <v>1</v>
      </c>
      <c r="P51" s="121">
        <v>1</v>
      </c>
      <c r="Q51" s="121">
        <v>0</v>
      </c>
      <c r="R51" s="121">
        <v>0</v>
      </c>
      <c r="S51" s="121">
        <v>1</v>
      </c>
      <c r="T51" s="169">
        <v>2</v>
      </c>
      <c r="U51" s="156">
        <v>0</v>
      </c>
      <c r="V51" s="120">
        <f t="shared" si="4"/>
        <v>27</v>
      </c>
      <c r="W51" s="121">
        <f t="shared" si="5"/>
        <v>0</v>
      </c>
      <c r="X51" s="121">
        <f t="shared" si="6"/>
        <v>-1</v>
      </c>
      <c r="Y51" s="121">
        <f t="shared" si="7"/>
        <v>4</v>
      </c>
      <c r="Z51" s="121">
        <f t="shared" si="8"/>
        <v>0</v>
      </c>
      <c r="AA51" s="121">
        <f t="shared" si="9"/>
        <v>1</v>
      </c>
      <c r="AB51" s="169">
        <f t="shared" si="10"/>
        <v>2</v>
      </c>
      <c r="AC51" s="188">
        <f t="shared" si="11"/>
        <v>0.13043478260869565</v>
      </c>
      <c r="AD51" s="189">
        <f t="shared" si="12"/>
        <v>0</v>
      </c>
      <c r="AE51" s="189">
        <f t="shared" si="13"/>
        <v>-1</v>
      </c>
      <c r="AF51" s="189" t="e">
        <f t="shared" si="14"/>
        <v>#DIV/0!</v>
      </c>
      <c r="AG51" s="189" t="e">
        <f t="shared" si="15"/>
        <v>#DIV/0!</v>
      </c>
      <c r="AH51" s="189">
        <f t="shared" si="16"/>
        <v>1</v>
      </c>
      <c r="AI51" s="190">
        <f t="shared" si="17"/>
        <v>1</v>
      </c>
    </row>
    <row r="52" spans="1:35" x14ac:dyDescent="0.25">
      <c r="A52" s="9" t="s">
        <v>52</v>
      </c>
      <c r="B52" s="87">
        <v>81</v>
      </c>
      <c r="C52" s="50">
        <v>136</v>
      </c>
      <c r="D52" s="51">
        <f t="shared" si="2"/>
        <v>-55</v>
      </c>
      <c r="E52" s="77">
        <f t="shared" si="3"/>
        <v>-0.40441176470588236</v>
      </c>
      <c r="F52" s="260">
        <v>75</v>
      </c>
      <c r="G52" s="261">
        <v>1</v>
      </c>
      <c r="H52" s="261">
        <v>0</v>
      </c>
      <c r="I52" s="261">
        <v>0</v>
      </c>
      <c r="J52" s="261">
        <v>0</v>
      </c>
      <c r="K52" s="261">
        <v>1</v>
      </c>
      <c r="L52" s="262">
        <v>4</v>
      </c>
      <c r="M52" s="263">
        <v>0</v>
      </c>
      <c r="N52" s="120">
        <v>135</v>
      </c>
      <c r="O52" s="121">
        <v>0</v>
      </c>
      <c r="P52" s="121">
        <v>0</v>
      </c>
      <c r="Q52" s="121">
        <v>1</v>
      </c>
      <c r="R52" s="121">
        <v>0</v>
      </c>
      <c r="S52" s="121">
        <v>0</v>
      </c>
      <c r="T52" s="169">
        <v>0</v>
      </c>
      <c r="U52" s="156">
        <v>5</v>
      </c>
      <c r="V52" s="120">
        <f t="shared" si="4"/>
        <v>-60</v>
      </c>
      <c r="W52" s="121">
        <f t="shared" si="5"/>
        <v>1</v>
      </c>
      <c r="X52" s="121">
        <f t="shared" si="6"/>
        <v>0</v>
      </c>
      <c r="Y52" s="121">
        <f t="shared" si="7"/>
        <v>-1</v>
      </c>
      <c r="Z52" s="121">
        <f t="shared" si="8"/>
        <v>0</v>
      </c>
      <c r="AA52" s="121">
        <f t="shared" si="9"/>
        <v>1</v>
      </c>
      <c r="AB52" s="169">
        <f t="shared" si="10"/>
        <v>4</v>
      </c>
      <c r="AC52" s="188">
        <f t="shared" si="11"/>
        <v>-0.44444444444444442</v>
      </c>
      <c r="AD52" s="189" t="e">
        <f t="shared" si="12"/>
        <v>#DIV/0!</v>
      </c>
      <c r="AE52" s="189" t="e">
        <f t="shared" si="13"/>
        <v>#DIV/0!</v>
      </c>
      <c r="AF52" s="189">
        <f t="shared" si="14"/>
        <v>-1</v>
      </c>
      <c r="AG52" s="189" t="e">
        <f t="shared" si="15"/>
        <v>#DIV/0!</v>
      </c>
      <c r="AH52" s="189" t="e">
        <f t="shared" si="16"/>
        <v>#DIV/0!</v>
      </c>
      <c r="AI52" s="190" t="e">
        <f t="shared" si="17"/>
        <v>#DIV/0!</v>
      </c>
    </row>
    <row r="53" spans="1:35" x14ac:dyDescent="0.25">
      <c r="A53" s="10" t="s">
        <v>53</v>
      </c>
      <c r="B53" s="88">
        <f>B49-(B50+B51+B52)</f>
        <v>1576</v>
      </c>
      <c r="C53" s="52">
        <f>C49-(C50+C51+C52)</f>
        <v>1583</v>
      </c>
      <c r="D53" s="53">
        <f t="shared" si="2"/>
        <v>-7</v>
      </c>
      <c r="E53" s="27">
        <f t="shared" si="3"/>
        <v>-4.421983575489577E-3</v>
      </c>
      <c r="F53" s="264">
        <f>F49-(F50+F51+F52)</f>
        <v>1522</v>
      </c>
      <c r="G53" s="240">
        <f t="shared" ref="G53:M53" si="40">G49-(G50+G51+G52)</f>
        <v>1</v>
      </c>
      <c r="H53" s="240">
        <f t="shared" si="40"/>
        <v>3</v>
      </c>
      <c r="I53" s="240">
        <f t="shared" si="40"/>
        <v>1</v>
      </c>
      <c r="J53" s="240">
        <f t="shared" si="40"/>
        <v>0</v>
      </c>
      <c r="K53" s="240">
        <f t="shared" si="40"/>
        <v>6</v>
      </c>
      <c r="L53" s="265">
        <f t="shared" si="40"/>
        <v>43</v>
      </c>
      <c r="M53" s="266">
        <f t="shared" si="40"/>
        <v>10</v>
      </c>
      <c r="N53" s="124">
        <f t="shared" ref="N53:U53" si="41">N49-(N50+N51+N52)</f>
        <v>1562</v>
      </c>
      <c r="O53" s="125">
        <f t="shared" si="41"/>
        <v>2</v>
      </c>
      <c r="P53" s="125">
        <f t="shared" si="41"/>
        <v>5</v>
      </c>
      <c r="Q53" s="125">
        <f t="shared" si="41"/>
        <v>0</v>
      </c>
      <c r="R53" s="125">
        <f t="shared" si="41"/>
        <v>0</v>
      </c>
      <c r="S53" s="125">
        <f t="shared" si="41"/>
        <v>0</v>
      </c>
      <c r="T53" s="164">
        <f t="shared" si="41"/>
        <v>14</v>
      </c>
      <c r="U53" s="153">
        <f t="shared" si="41"/>
        <v>18</v>
      </c>
      <c r="V53" s="124">
        <f t="shared" si="4"/>
        <v>-40</v>
      </c>
      <c r="W53" s="125">
        <f t="shared" si="5"/>
        <v>-1</v>
      </c>
      <c r="X53" s="125">
        <f t="shared" si="6"/>
        <v>-2</v>
      </c>
      <c r="Y53" s="125">
        <f t="shared" si="7"/>
        <v>1</v>
      </c>
      <c r="Z53" s="125">
        <f t="shared" si="8"/>
        <v>0</v>
      </c>
      <c r="AA53" s="125">
        <f t="shared" si="9"/>
        <v>6</v>
      </c>
      <c r="AB53" s="164">
        <f t="shared" si="10"/>
        <v>29</v>
      </c>
      <c r="AC53" s="179">
        <f t="shared" si="11"/>
        <v>-2.5608194622279128E-2</v>
      </c>
      <c r="AD53" s="180">
        <f t="shared" si="12"/>
        <v>-0.5</v>
      </c>
      <c r="AE53" s="180">
        <f t="shared" si="13"/>
        <v>-0.4</v>
      </c>
      <c r="AF53" s="180" t="e">
        <f t="shared" si="14"/>
        <v>#DIV/0!</v>
      </c>
      <c r="AG53" s="180" t="e">
        <f t="shared" si="15"/>
        <v>#DIV/0!</v>
      </c>
      <c r="AH53" s="180" t="e">
        <f t="shared" si="16"/>
        <v>#DIV/0!</v>
      </c>
      <c r="AI53" s="181">
        <f t="shared" si="17"/>
        <v>2.0714285714285716</v>
      </c>
    </row>
    <row r="54" spans="1:35" x14ac:dyDescent="0.25">
      <c r="A54" s="5" t="s">
        <v>54</v>
      </c>
      <c r="B54" s="89">
        <v>1528</v>
      </c>
      <c r="C54" s="56">
        <v>1469</v>
      </c>
      <c r="D54" s="57">
        <f t="shared" si="2"/>
        <v>59</v>
      </c>
      <c r="E54" s="28">
        <f t="shared" si="3"/>
        <v>4.0163376446562288E-2</v>
      </c>
      <c r="F54" s="267">
        <v>1467</v>
      </c>
      <c r="G54" s="268">
        <v>11</v>
      </c>
      <c r="H54" s="268">
        <v>1</v>
      </c>
      <c r="I54" s="268">
        <v>6</v>
      </c>
      <c r="J54" s="268">
        <v>0</v>
      </c>
      <c r="K54" s="268">
        <v>6</v>
      </c>
      <c r="L54" s="269">
        <v>37</v>
      </c>
      <c r="M54" s="270">
        <v>14</v>
      </c>
      <c r="N54" s="204">
        <v>1437</v>
      </c>
      <c r="O54" s="205">
        <v>3</v>
      </c>
      <c r="P54" s="205">
        <v>0</v>
      </c>
      <c r="Q54" s="205">
        <v>8</v>
      </c>
      <c r="R54" s="205">
        <v>0</v>
      </c>
      <c r="S54" s="205">
        <v>3</v>
      </c>
      <c r="T54" s="206">
        <v>18</v>
      </c>
      <c r="U54" s="199">
        <v>6</v>
      </c>
      <c r="V54" s="204">
        <f t="shared" si="4"/>
        <v>30</v>
      </c>
      <c r="W54" s="205">
        <f t="shared" si="5"/>
        <v>8</v>
      </c>
      <c r="X54" s="205">
        <f t="shared" si="6"/>
        <v>1</v>
      </c>
      <c r="Y54" s="205">
        <f t="shared" si="7"/>
        <v>-2</v>
      </c>
      <c r="Z54" s="205">
        <f t="shared" si="8"/>
        <v>0</v>
      </c>
      <c r="AA54" s="205">
        <f t="shared" si="9"/>
        <v>3</v>
      </c>
      <c r="AB54" s="206">
        <f t="shared" si="10"/>
        <v>19</v>
      </c>
      <c r="AC54" s="213">
        <f t="shared" si="11"/>
        <v>2.0876826722338204E-2</v>
      </c>
      <c r="AD54" s="214">
        <f t="shared" si="12"/>
        <v>2.6666666666666665</v>
      </c>
      <c r="AE54" s="214" t="e">
        <f t="shared" si="13"/>
        <v>#DIV/0!</v>
      </c>
      <c r="AF54" s="214">
        <f t="shared" si="14"/>
        <v>-0.25</v>
      </c>
      <c r="AG54" s="214" t="e">
        <f t="shared" si="15"/>
        <v>#DIV/0!</v>
      </c>
      <c r="AH54" s="214">
        <f t="shared" si="16"/>
        <v>1</v>
      </c>
      <c r="AI54" s="215">
        <f t="shared" si="17"/>
        <v>1.0555555555555556</v>
      </c>
    </row>
    <row r="55" spans="1:35" x14ac:dyDescent="0.25">
      <c r="A55" s="4" t="s">
        <v>55</v>
      </c>
      <c r="B55" s="86">
        <v>909</v>
      </c>
      <c r="C55" s="48">
        <v>887</v>
      </c>
      <c r="D55" s="49">
        <f t="shared" si="2"/>
        <v>22</v>
      </c>
      <c r="E55" s="25">
        <f t="shared" si="3"/>
        <v>2.480270574971815E-2</v>
      </c>
      <c r="F55" s="256">
        <v>887</v>
      </c>
      <c r="G55" s="257">
        <v>2</v>
      </c>
      <c r="H55" s="257">
        <v>0</v>
      </c>
      <c r="I55" s="257">
        <v>0</v>
      </c>
      <c r="J55" s="257">
        <v>0</v>
      </c>
      <c r="K55" s="257">
        <v>9</v>
      </c>
      <c r="L55" s="258">
        <v>11</v>
      </c>
      <c r="M55" s="259">
        <v>12</v>
      </c>
      <c r="N55" s="115">
        <v>885</v>
      </c>
      <c r="O55" s="116">
        <v>0</v>
      </c>
      <c r="P55" s="116">
        <v>0</v>
      </c>
      <c r="Q55" s="116">
        <v>1</v>
      </c>
      <c r="R55" s="116">
        <v>0</v>
      </c>
      <c r="S55" s="116">
        <v>0</v>
      </c>
      <c r="T55" s="165">
        <v>1</v>
      </c>
      <c r="U55" s="154">
        <v>4</v>
      </c>
      <c r="V55" s="115">
        <f t="shared" si="4"/>
        <v>2</v>
      </c>
      <c r="W55" s="116">
        <f t="shared" si="5"/>
        <v>2</v>
      </c>
      <c r="X55" s="116">
        <f t="shared" si="6"/>
        <v>0</v>
      </c>
      <c r="Y55" s="116">
        <f t="shared" si="7"/>
        <v>-1</v>
      </c>
      <c r="Z55" s="116">
        <f t="shared" si="8"/>
        <v>0</v>
      </c>
      <c r="AA55" s="116">
        <f t="shared" si="9"/>
        <v>9</v>
      </c>
      <c r="AB55" s="165">
        <f t="shared" si="10"/>
        <v>10</v>
      </c>
      <c r="AC55" s="182">
        <f t="shared" si="11"/>
        <v>2.2598870056497176E-3</v>
      </c>
      <c r="AD55" s="183" t="e">
        <f t="shared" si="12"/>
        <v>#DIV/0!</v>
      </c>
      <c r="AE55" s="183" t="e">
        <f t="shared" si="13"/>
        <v>#DIV/0!</v>
      </c>
      <c r="AF55" s="183">
        <f t="shared" si="14"/>
        <v>-1</v>
      </c>
      <c r="AG55" s="183" t="e">
        <f t="shared" si="15"/>
        <v>#DIV/0!</v>
      </c>
      <c r="AH55" s="183" t="e">
        <f t="shared" si="16"/>
        <v>#DIV/0!</v>
      </c>
      <c r="AI55" s="184">
        <f t="shared" si="17"/>
        <v>10</v>
      </c>
    </row>
    <row r="56" spans="1:35" x14ac:dyDescent="0.25">
      <c r="A56" s="9" t="s">
        <v>56</v>
      </c>
      <c r="B56" s="87">
        <v>224</v>
      </c>
      <c r="C56" s="50">
        <v>236</v>
      </c>
      <c r="D56" s="51">
        <f t="shared" si="2"/>
        <v>-12</v>
      </c>
      <c r="E56" s="77">
        <f t="shared" si="3"/>
        <v>-5.0847457627118647E-2</v>
      </c>
      <c r="F56" s="260">
        <v>222</v>
      </c>
      <c r="G56" s="261">
        <v>0</v>
      </c>
      <c r="H56" s="261">
        <v>0</v>
      </c>
      <c r="I56" s="261">
        <v>0</v>
      </c>
      <c r="J56" s="261">
        <v>0</v>
      </c>
      <c r="K56" s="261">
        <v>0</v>
      </c>
      <c r="L56" s="262">
        <v>2</v>
      </c>
      <c r="M56" s="263">
        <v>0</v>
      </c>
      <c r="N56" s="120">
        <v>236</v>
      </c>
      <c r="O56" s="121">
        <v>0</v>
      </c>
      <c r="P56" s="121">
        <v>0</v>
      </c>
      <c r="Q56" s="121">
        <v>0</v>
      </c>
      <c r="R56" s="121">
        <v>0</v>
      </c>
      <c r="S56" s="121">
        <v>0</v>
      </c>
      <c r="T56" s="169">
        <v>0</v>
      </c>
      <c r="U56" s="156">
        <v>0</v>
      </c>
      <c r="V56" s="120">
        <f t="shared" si="4"/>
        <v>-14</v>
      </c>
      <c r="W56" s="121">
        <f t="shared" si="5"/>
        <v>0</v>
      </c>
      <c r="X56" s="121">
        <f t="shared" si="6"/>
        <v>0</v>
      </c>
      <c r="Y56" s="121">
        <f t="shared" si="7"/>
        <v>0</v>
      </c>
      <c r="Z56" s="121">
        <f t="shared" si="8"/>
        <v>0</v>
      </c>
      <c r="AA56" s="121">
        <f t="shared" si="9"/>
        <v>0</v>
      </c>
      <c r="AB56" s="169">
        <f t="shared" si="10"/>
        <v>2</v>
      </c>
      <c r="AC56" s="188">
        <f t="shared" si="11"/>
        <v>-5.9322033898305086E-2</v>
      </c>
      <c r="AD56" s="189" t="e">
        <f t="shared" si="12"/>
        <v>#DIV/0!</v>
      </c>
      <c r="AE56" s="189" t="e">
        <f t="shared" si="13"/>
        <v>#DIV/0!</v>
      </c>
      <c r="AF56" s="189" t="e">
        <f t="shared" si="14"/>
        <v>#DIV/0!</v>
      </c>
      <c r="AG56" s="189" t="e">
        <f t="shared" si="15"/>
        <v>#DIV/0!</v>
      </c>
      <c r="AH56" s="189" t="e">
        <f t="shared" si="16"/>
        <v>#DIV/0!</v>
      </c>
      <c r="AI56" s="190" t="e">
        <f t="shared" si="17"/>
        <v>#DIV/0!</v>
      </c>
    </row>
    <row r="57" spans="1:35" x14ac:dyDescent="0.25">
      <c r="A57" s="10" t="s">
        <v>57</v>
      </c>
      <c r="B57" s="88">
        <f>B55-B56</f>
        <v>685</v>
      </c>
      <c r="C57" s="52">
        <f>C55-C56</f>
        <v>651</v>
      </c>
      <c r="D57" s="53">
        <f t="shared" si="2"/>
        <v>34</v>
      </c>
      <c r="E57" s="27">
        <f t="shared" si="3"/>
        <v>5.2227342549923193E-2</v>
      </c>
      <c r="F57" s="264">
        <f>F55-F56</f>
        <v>665</v>
      </c>
      <c r="G57" s="240">
        <f t="shared" ref="G57:M57" si="42">G55-G56</f>
        <v>2</v>
      </c>
      <c r="H57" s="240">
        <f t="shared" si="42"/>
        <v>0</v>
      </c>
      <c r="I57" s="240">
        <f t="shared" si="42"/>
        <v>0</v>
      </c>
      <c r="J57" s="240">
        <f t="shared" si="42"/>
        <v>0</v>
      </c>
      <c r="K57" s="240">
        <f t="shared" si="42"/>
        <v>9</v>
      </c>
      <c r="L57" s="265">
        <f t="shared" si="42"/>
        <v>9</v>
      </c>
      <c r="M57" s="266">
        <f t="shared" si="42"/>
        <v>12</v>
      </c>
      <c r="N57" s="124">
        <f t="shared" ref="N57:U57" si="43">N55-N56</f>
        <v>649</v>
      </c>
      <c r="O57" s="125">
        <f t="shared" si="43"/>
        <v>0</v>
      </c>
      <c r="P57" s="125">
        <f t="shared" si="43"/>
        <v>0</v>
      </c>
      <c r="Q57" s="125">
        <f t="shared" si="43"/>
        <v>1</v>
      </c>
      <c r="R57" s="125">
        <f t="shared" si="43"/>
        <v>0</v>
      </c>
      <c r="S57" s="125">
        <f t="shared" si="43"/>
        <v>0</v>
      </c>
      <c r="T57" s="164">
        <f t="shared" si="43"/>
        <v>1</v>
      </c>
      <c r="U57" s="153">
        <f t="shared" si="43"/>
        <v>4</v>
      </c>
      <c r="V57" s="124">
        <f t="shared" si="4"/>
        <v>16</v>
      </c>
      <c r="W57" s="125">
        <f t="shared" si="5"/>
        <v>2</v>
      </c>
      <c r="X57" s="125">
        <f t="shared" si="6"/>
        <v>0</v>
      </c>
      <c r="Y57" s="125">
        <f t="shared" si="7"/>
        <v>-1</v>
      </c>
      <c r="Z57" s="125">
        <f t="shared" si="8"/>
        <v>0</v>
      </c>
      <c r="AA57" s="125">
        <f t="shared" si="9"/>
        <v>9</v>
      </c>
      <c r="AB57" s="164">
        <f t="shared" si="10"/>
        <v>8</v>
      </c>
      <c r="AC57" s="179">
        <f t="shared" si="11"/>
        <v>2.465331278890601E-2</v>
      </c>
      <c r="AD57" s="180" t="e">
        <f t="shared" si="12"/>
        <v>#DIV/0!</v>
      </c>
      <c r="AE57" s="180" t="e">
        <f t="shared" si="13"/>
        <v>#DIV/0!</v>
      </c>
      <c r="AF57" s="180">
        <f t="shared" si="14"/>
        <v>-1</v>
      </c>
      <c r="AG57" s="180" t="e">
        <f t="shared" si="15"/>
        <v>#DIV/0!</v>
      </c>
      <c r="AH57" s="180" t="e">
        <f t="shared" si="16"/>
        <v>#DIV/0!</v>
      </c>
      <c r="AI57" s="181">
        <f t="shared" si="17"/>
        <v>8</v>
      </c>
    </row>
    <row r="58" spans="1:35" x14ac:dyDescent="0.25">
      <c r="A58" s="5" t="s">
        <v>58</v>
      </c>
      <c r="B58" s="89">
        <v>1286</v>
      </c>
      <c r="C58" s="56">
        <v>1325</v>
      </c>
      <c r="D58" s="57">
        <f t="shared" si="2"/>
        <v>-39</v>
      </c>
      <c r="E58" s="28">
        <f t="shared" si="3"/>
        <v>-2.9433962264150942E-2</v>
      </c>
      <c r="F58" s="267">
        <v>1236</v>
      </c>
      <c r="G58" s="268">
        <v>8</v>
      </c>
      <c r="H58" s="268">
        <v>4</v>
      </c>
      <c r="I58" s="268">
        <v>1</v>
      </c>
      <c r="J58" s="268">
        <v>0</v>
      </c>
      <c r="K58" s="268">
        <v>9</v>
      </c>
      <c r="L58" s="269">
        <v>28</v>
      </c>
      <c r="M58" s="270">
        <v>23</v>
      </c>
      <c r="N58" s="204">
        <v>1296</v>
      </c>
      <c r="O58" s="205">
        <v>12</v>
      </c>
      <c r="P58" s="205">
        <v>5</v>
      </c>
      <c r="Q58" s="205">
        <v>7</v>
      </c>
      <c r="R58" s="205">
        <v>0</v>
      </c>
      <c r="S58" s="205">
        <v>0</v>
      </c>
      <c r="T58" s="206">
        <v>5</v>
      </c>
      <c r="U58" s="199">
        <v>22</v>
      </c>
      <c r="V58" s="204">
        <f t="shared" si="4"/>
        <v>-60</v>
      </c>
      <c r="W58" s="205">
        <f t="shared" si="5"/>
        <v>-4</v>
      </c>
      <c r="X58" s="205">
        <f t="shared" si="6"/>
        <v>-1</v>
      </c>
      <c r="Y58" s="205">
        <f t="shared" si="7"/>
        <v>-6</v>
      </c>
      <c r="Z58" s="205">
        <f t="shared" si="8"/>
        <v>0</v>
      </c>
      <c r="AA58" s="205">
        <f t="shared" si="9"/>
        <v>9</v>
      </c>
      <c r="AB58" s="206">
        <f t="shared" si="10"/>
        <v>23</v>
      </c>
      <c r="AC58" s="213">
        <f t="shared" si="11"/>
        <v>-4.6296296296296294E-2</v>
      </c>
      <c r="AD58" s="214">
        <f t="shared" si="12"/>
        <v>-0.33333333333333331</v>
      </c>
      <c r="AE58" s="214">
        <f t="shared" si="13"/>
        <v>-0.2</v>
      </c>
      <c r="AF58" s="214">
        <f t="shared" si="14"/>
        <v>-0.8571428571428571</v>
      </c>
      <c r="AG58" s="214" t="e">
        <f t="shared" si="15"/>
        <v>#DIV/0!</v>
      </c>
      <c r="AH58" s="214" t="e">
        <f t="shared" si="16"/>
        <v>#DIV/0!</v>
      </c>
      <c r="AI58" s="215">
        <f t="shared" si="17"/>
        <v>4.5999999999999996</v>
      </c>
    </row>
    <row r="59" spans="1:35" x14ac:dyDescent="0.25">
      <c r="A59" s="4" t="s">
        <v>59</v>
      </c>
      <c r="B59" s="86">
        <v>4491</v>
      </c>
      <c r="C59" s="48">
        <v>4489</v>
      </c>
      <c r="D59" s="49">
        <f t="shared" si="2"/>
        <v>2</v>
      </c>
      <c r="E59" s="25">
        <f t="shared" si="3"/>
        <v>4.4553352639786146E-4</v>
      </c>
      <c r="F59" s="256">
        <v>4380</v>
      </c>
      <c r="G59" s="257">
        <v>5</v>
      </c>
      <c r="H59" s="257">
        <v>9</v>
      </c>
      <c r="I59" s="257">
        <v>9</v>
      </c>
      <c r="J59" s="257">
        <v>0</v>
      </c>
      <c r="K59" s="257">
        <v>11</v>
      </c>
      <c r="L59" s="258">
        <v>77</v>
      </c>
      <c r="M59" s="259">
        <v>28</v>
      </c>
      <c r="N59" s="115">
        <v>4442</v>
      </c>
      <c r="O59" s="116">
        <v>9</v>
      </c>
      <c r="P59" s="116">
        <v>2</v>
      </c>
      <c r="Q59" s="116">
        <v>2</v>
      </c>
      <c r="R59" s="116">
        <v>0</v>
      </c>
      <c r="S59" s="116">
        <v>2</v>
      </c>
      <c r="T59" s="165">
        <v>32</v>
      </c>
      <c r="U59" s="154">
        <v>16</v>
      </c>
      <c r="V59" s="115">
        <f t="shared" si="4"/>
        <v>-62</v>
      </c>
      <c r="W59" s="116">
        <f t="shared" si="5"/>
        <v>-4</v>
      </c>
      <c r="X59" s="116">
        <f t="shared" si="6"/>
        <v>7</v>
      </c>
      <c r="Y59" s="116">
        <f t="shared" si="7"/>
        <v>7</v>
      </c>
      <c r="Z59" s="116">
        <f t="shared" si="8"/>
        <v>0</v>
      </c>
      <c r="AA59" s="116">
        <f t="shared" si="9"/>
        <v>9</v>
      </c>
      <c r="AB59" s="165">
        <f t="shared" si="10"/>
        <v>45</v>
      </c>
      <c r="AC59" s="182">
        <f t="shared" si="11"/>
        <v>-1.3957676722197209E-2</v>
      </c>
      <c r="AD59" s="183">
        <f t="shared" si="12"/>
        <v>-0.44444444444444442</v>
      </c>
      <c r="AE59" s="183">
        <f t="shared" si="13"/>
        <v>3.5</v>
      </c>
      <c r="AF59" s="183">
        <f t="shared" si="14"/>
        <v>3.5</v>
      </c>
      <c r="AG59" s="183" t="e">
        <f t="shared" si="15"/>
        <v>#DIV/0!</v>
      </c>
      <c r="AH59" s="183">
        <f t="shared" si="16"/>
        <v>4.5</v>
      </c>
      <c r="AI59" s="184">
        <f t="shared" si="17"/>
        <v>1.40625</v>
      </c>
    </row>
    <row r="60" spans="1:35" x14ac:dyDescent="0.25">
      <c r="A60" s="9" t="s">
        <v>60</v>
      </c>
      <c r="B60" s="87">
        <v>2692</v>
      </c>
      <c r="C60" s="50">
        <v>2687</v>
      </c>
      <c r="D60" s="51">
        <f t="shared" si="2"/>
        <v>5</v>
      </c>
      <c r="E60" s="77">
        <f t="shared" si="3"/>
        <v>1.8608113137327876E-3</v>
      </c>
      <c r="F60" s="260">
        <v>2617</v>
      </c>
      <c r="G60" s="261">
        <v>4</v>
      </c>
      <c r="H60" s="261">
        <v>6</v>
      </c>
      <c r="I60" s="261">
        <v>8</v>
      </c>
      <c r="J60" s="261">
        <v>0</v>
      </c>
      <c r="K60" s="261">
        <v>5</v>
      </c>
      <c r="L60" s="262">
        <v>52</v>
      </c>
      <c r="M60" s="263">
        <v>13</v>
      </c>
      <c r="N60" s="120">
        <v>99</v>
      </c>
      <c r="O60" s="121">
        <v>2</v>
      </c>
      <c r="P60" s="121">
        <v>2</v>
      </c>
      <c r="Q60" s="121">
        <v>0</v>
      </c>
      <c r="R60" s="121">
        <v>0</v>
      </c>
      <c r="S60" s="121">
        <v>2</v>
      </c>
      <c r="T60" s="169">
        <v>18</v>
      </c>
      <c r="U60" s="156">
        <v>16</v>
      </c>
      <c r="V60" s="120">
        <f t="shared" si="4"/>
        <v>2518</v>
      </c>
      <c r="W60" s="121">
        <f t="shared" si="5"/>
        <v>2</v>
      </c>
      <c r="X60" s="121">
        <f t="shared" si="6"/>
        <v>4</v>
      </c>
      <c r="Y60" s="121">
        <f t="shared" si="7"/>
        <v>8</v>
      </c>
      <c r="Z60" s="121">
        <f t="shared" si="8"/>
        <v>0</v>
      </c>
      <c r="AA60" s="121">
        <f t="shared" si="9"/>
        <v>3</v>
      </c>
      <c r="AB60" s="169">
        <f t="shared" si="10"/>
        <v>34</v>
      </c>
      <c r="AC60" s="188">
        <f t="shared" si="11"/>
        <v>25.434343434343436</v>
      </c>
      <c r="AD60" s="189">
        <f t="shared" si="12"/>
        <v>1</v>
      </c>
      <c r="AE60" s="189">
        <f t="shared" si="13"/>
        <v>2</v>
      </c>
      <c r="AF60" s="189" t="e">
        <f t="shared" si="14"/>
        <v>#DIV/0!</v>
      </c>
      <c r="AG60" s="189" t="e">
        <f t="shared" si="15"/>
        <v>#DIV/0!</v>
      </c>
      <c r="AH60" s="189">
        <f t="shared" si="16"/>
        <v>1.5</v>
      </c>
      <c r="AI60" s="190">
        <f t="shared" si="17"/>
        <v>1.8888888888888888</v>
      </c>
    </row>
    <row r="61" spans="1:35" x14ac:dyDescent="0.25">
      <c r="A61" s="10" t="s">
        <v>61</v>
      </c>
      <c r="B61" s="88">
        <f>B59-B60</f>
        <v>1799</v>
      </c>
      <c r="C61" s="52">
        <f>C59-C60</f>
        <v>1802</v>
      </c>
      <c r="D61" s="53">
        <f t="shared" si="2"/>
        <v>-3</v>
      </c>
      <c r="E61" s="27">
        <f t="shared" si="3"/>
        <v>-1.6648168701442841E-3</v>
      </c>
      <c r="F61" s="264">
        <f>F59-F60</f>
        <v>1763</v>
      </c>
      <c r="G61" s="240">
        <f t="shared" ref="G61:M61" si="44">G59-G60</f>
        <v>1</v>
      </c>
      <c r="H61" s="240">
        <f t="shared" si="44"/>
        <v>3</v>
      </c>
      <c r="I61" s="240">
        <f t="shared" si="44"/>
        <v>1</v>
      </c>
      <c r="J61" s="240">
        <f t="shared" si="44"/>
        <v>0</v>
      </c>
      <c r="K61" s="240">
        <f t="shared" si="44"/>
        <v>6</v>
      </c>
      <c r="L61" s="265">
        <f t="shared" si="44"/>
        <v>25</v>
      </c>
      <c r="M61" s="266">
        <f t="shared" si="44"/>
        <v>15</v>
      </c>
      <c r="N61" s="124">
        <f t="shared" ref="N61:U61" si="45">N59-N60</f>
        <v>4343</v>
      </c>
      <c r="O61" s="125">
        <f t="shared" si="45"/>
        <v>7</v>
      </c>
      <c r="P61" s="125">
        <f t="shared" si="45"/>
        <v>0</v>
      </c>
      <c r="Q61" s="125">
        <f t="shared" si="45"/>
        <v>2</v>
      </c>
      <c r="R61" s="125">
        <f t="shared" si="45"/>
        <v>0</v>
      </c>
      <c r="S61" s="125">
        <f t="shared" si="45"/>
        <v>0</v>
      </c>
      <c r="T61" s="164">
        <f t="shared" si="45"/>
        <v>14</v>
      </c>
      <c r="U61" s="153">
        <f t="shared" si="45"/>
        <v>0</v>
      </c>
      <c r="V61" s="124">
        <f t="shared" si="4"/>
        <v>-2580</v>
      </c>
      <c r="W61" s="125">
        <f t="shared" si="5"/>
        <v>-6</v>
      </c>
      <c r="X61" s="125">
        <f t="shared" si="6"/>
        <v>3</v>
      </c>
      <c r="Y61" s="125">
        <f t="shared" si="7"/>
        <v>-1</v>
      </c>
      <c r="Z61" s="125">
        <f t="shared" si="8"/>
        <v>0</v>
      </c>
      <c r="AA61" s="125">
        <f t="shared" si="9"/>
        <v>6</v>
      </c>
      <c r="AB61" s="164">
        <f t="shared" si="10"/>
        <v>11</v>
      </c>
      <c r="AC61" s="179">
        <f t="shared" si="11"/>
        <v>-0.59405940594059403</v>
      </c>
      <c r="AD61" s="180">
        <f t="shared" si="12"/>
        <v>-0.8571428571428571</v>
      </c>
      <c r="AE61" s="180" t="e">
        <f t="shared" si="13"/>
        <v>#DIV/0!</v>
      </c>
      <c r="AF61" s="180">
        <f t="shared" si="14"/>
        <v>-0.5</v>
      </c>
      <c r="AG61" s="180" t="e">
        <f t="shared" si="15"/>
        <v>#DIV/0!</v>
      </c>
      <c r="AH61" s="180" t="e">
        <f t="shared" si="16"/>
        <v>#DIV/0!</v>
      </c>
      <c r="AI61" s="181">
        <f t="shared" si="17"/>
        <v>0.7857142857142857</v>
      </c>
    </row>
    <row r="62" spans="1:35" ht="15.75" thickBot="1" x14ac:dyDescent="0.3">
      <c r="A62" s="11" t="s">
        <v>62</v>
      </c>
      <c r="B62" s="91">
        <v>564</v>
      </c>
      <c r="C62" s="58">
        <v>503</v>
      </c>
      <c r="D62" s="59">
        <f t="shared" si="2"/>
        <v>61</v>
      </c>
      <c r="E62" s="29">
        <f t="shared" si="3"/>
        <v>0.12127236580516898</v>
      </c>
      <c r="F62" s="272">
        <v>550</v>
      </c>
      <c r="G62" s="273">
        <v>0</v>
      </c>
      <c r="H62" s="273">
        <v>0</v>
      </c>
      <c r="I62" s="273">
        <v>0</v>
      </c>
      <c r="J62" s="273">
        <v>0</v>
      </c>
      <c r="K62" s="273">
        <v>6</v>
      </c>
      <c r="L62" s="274">
        <v>8</v>
      </c>
      <c r="M62" s="275">
        <v>11</v>
      </c>
      <c r="N62" s="207">
        <v>501</v>
      </c>
      <c r="O62" s="208">
        <v>1</v>
      </c>
      <c r="P62" s="208">
        <v>0</v>
      </c>
      <c r="Q62" s="208">
        <v>0</v>
      </c>
      <c r="R62" s="208">
        <v>0</v>
      </c>
      <c r="S62" s="208">
        <v>0</v>
      </c>
      <c r="T62" s="209">
        <v>1</v>
      </c>
      <c r="U62" s="200">
        <v>0</v>
      </c>
      <c r="V62" s="207">
        <f t="shared" si="4"/>
        <v>49</v>
      </c>
      <c r="W62" s="208">
        <f t="shared" si="5"/>
        <v>-1</v>
      </c>
      <c r="X62" s="208">
        <f t="shared" si="6"/>
        <v>0</v>
      </c>
      <c r="Y62" s="208">
        <f t="shared" si="7"/>
        <v>0</v>
      </c>
      <c r="Z62" s="208">
        <f t="shared" si="8"/>
        <v>0</v>
      </c>
      <c r="AA62" s="208">
        <f t="shared" si="9"/>
        <v>6</v>
      </c>
      <c r="AB62" s="209">
        <f t="shared" si="10"/>
        <v>7</v>
      </c>
      <c r="AC62" s="216">
        <f t="shared" si="11"/>
        <v>9.7804391217564873E-2</v>
      </c>
      <c r="AD62" s="217">
        <f t="shared" si="12"/>
        <v>-1</v>
      </c>
      <c r="AE62" s="217" t="e">
        <f t="shared" si="13"/>
        <v>#DIV/0!</v>
      </c>
      <c r="AF62" s="217" t="e">
        <f t="shared" si="14"/>
        <v>#DIV/0!</v>
      </c>
      <c r="AG62" s="217" t="e">
        <f t="shared" si="15"/>
        <v>#DIV/0!</v>
      </c>
      <c r="AH62" s="217" t="e">
        <f t="shared" si="16"/>
        <v>#DIV/0!</v>
      </c>
      <c r="AI62" s="218">
        <f t="shared" si="17"/>
        <v>7</v>
      </c>
    </row>
  </sheetData>
  <mergeCells count="15">
    <mergeCell ref="F4:K4"/>
    <mergeCell ref="L4:L5"/>
    <mergeCell ref="M4:M5"/>
    <mergeCell ref="A4:A5"/>
    <mergeCell ref="C4:C5"/>
    <mergeCell ref="D4:D5"/>
    <mergeCell ref="E4:E5"/>
    <mergeCell ref="B4:B5"/>
    <mergeCell ref="AB4:AB5"/>
    <mergeCell ref="AC4:AH4"/>
    <mergeCell ref="AI4:AI5"/>
    <mergeCell ref="N4:S4"/>
    <mergeCell ref="T4:T5"/>
    <mergeCell ref="U4:U5"/>
    <mergeCell ref="V4:AA4"/>
  </mergeCells>
  <conditionalFormatting sqref="AC6:AI62">
    <cfRule type="containsErrors" dxfId="5" priority="1">
      <formula>ISERROR(AC6)</formula>
    </cfRule>
  </conditionalFormatting>
  <pageMargins left="0.7" right="0.7" top="0.75" bottom="0.75" header="0.3" footer="0.3"/>
  <pageSetup scale="40" fitToHeight="0" orientation="landscape" r:id="rId1"/>
  <headerFooter>
    <oddFooter>&amp;LDue to survey design and processing changes, data comparisons between the 2020 Census and 2010 Census race data should be made with caution.&amp;R&amp;D</oddFooter>
  </headerFooter>
  <rowBreaks count="1" manualBreakCount="1">
    <brk id="48" max="16383" man="1"/>
  </rowBreaks>
  <ignoredErrors>
    <ignoredError sqref="AE9 AG7:AG23 AF8 AH10 AE11:AF11 AD12:AF12 AH12:AI12 AE13:AF13 AH13:AH14 AD14:AF14 AI14 AE15:AF15 AD17 AE18 AH18 AF19:AF22 AD20:AD21 AE21 AH21 AE23 AH23 AG26 AE28:AF28 AG29:AG62 AH30 AD33 AF33 AE34:AE36 AH35 AD37 AH38:AH40 AD39 AI39 AF40 AF42 AD44:AD47 AF44:AF48 AH45:AI45 AE46:AE48 AH46 AF51 AD52:AE52 AH52:AI52 AF53 AH53 AE54:AE57 AD55:AD57 AH55:AH58 AF56 AI56 AF60 AE61:AE62 AH61:AH62 AF6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"/>
  <sheetViews>
    <sheetView view="pageLayout" topLeftCell="F1" zoomScaleNormal="100" workbookViewId="0">
      <selection activeCell="F4" sqref="F4:T45"/>
    </sheetView>
  </sheetViews>
  <sheetFormatPr defaultRowHeight="15" x14ac:dyDescent="0.25"/>
  <cols>
    <col min="1" max="1" width="35.7109375" customWidth="1"/>
    <col min="2" max="3" width="15.7109375" hidden="1" customWidth="1"/>
    <col min="4" max="4" width="13.7109375" hidden="1" customWidth="1"/>
    <col min="5" max="5" width="10.7109375" hidden="1" customWidth="1"/>
    <col min="6" max="12" width="10.7109375" customWidth="1"/>
    <col min="13" max="13" width="10.7109375" hidden="1" customWidth="1"/>
    <col min="21" max="21" width="0" hidden="1" customWidth="1"/>
  </cols>
  <sheetData>
    <row r="1" spans="1:35" x14ac:dyDescent="0.25">
      <c r="A1" s="1" t="s">
        <v>63</v>
      </c>
      <c r="B1" s="1"/>
    </row>
    <row r="2" spans="1:35" x14ac:dyDescent="0.25">
      <c r="A2" s="2" t="s">
        <v>1</v>
      </c>
      <c r="B2" s="2"/>
    </row>
    <row r="3" spans="1:35" ht="15.75" thickBot="1" x14ac:dyDescent="0.3"/>
    <row r="4" spans="1:35" ht="15" customHeight="1" x14ac:dyDescent="0.25">
      <c r="A4" s="461" t="s">
        <v>2</v>
      </c>
      <c r="B4" s="461" t="s">
        <v>184</v>
      </c>
      <c r="C4" s="455" t="s">
        <v>3</v>
      </c>
      <c r="D4" s="457" t="s">
        <v>5</v>
      </c>
      <c r="E4" s="459" t="s">
        <v>4</v>
      </c>
      <c r="F4" s="446" t="s">
        <v>6</v>
      </c>
      <c r="G4" s="447"/>
      <c r="H4" s="447"/>
      <c r="I4" s="447"/>
      <c r="J4" s="447"/>
      <c r="K4" s="448"/>
      <c r="L4" s="444" t="s">
        <v>198</v>
      </c>
      <c r="M4" s="452" t="s">
        <v>7</v>
      </c>
      <c r="N4" s="446" t="s">
        <v>6</v>
      </c>
      <c r="O4" s="447"/>
      <c r="P4" s="447"/>
      <c r="Q4" s="447"/>
      <c r="R4" s="447"/>
      <c r="S4" s="448"/>
      <c r="T4" s="444" t="s">
        <v>199</v>
      </c>
      <c r="U4" s="450" t="s">
        <v>7</v>
      </c>
      <c r="V4" s="446" t="s">
        <v>6</v>
      </c>
      <c r="W4" s="447"/>
      <c r="X4" s="447"/>
      <c r="Y4" s="447"/>
      <c r="Z4" s="447"/>
      <c r="AA4" s="448"/>
      <c r="AB4" s="444" t="s">
        <v>212</v>
      </c>
      <c r="AC4" s="446" t="s">
        <v>6</v>
      </c>
      <c r="AD4" s="447"/>
      <c r="AE4" s="447"/>
      <c r="AF4" s="447"/>
      <c r="AG4" s="447"/>
      <c r="AH4" s="448"/>
      <c r="AI4" s="444" t="s">
        <v>219</v>
      </c>
    </row>
    <row r="5" spans="1:35" ht="120.75" thickBot="1" x14ac:dyDescent="0.3">
      <c r="A5" s="462"/>
      <c r="B5" s="462"/>
      <c r="C5" s="456"/>
      <c r="D5" s="458"/>
      <c r="E5" s="460"/>
      <c r="F5" s="159" t="s">
        <v>192</v>
      </c>
      <c r="G5" s="160" t="s">
        <v>193</v>
      </c>
      <c r="H5" s="160" t="s">
        <v>194</v>
      </c>
      <c r="I5" s="160" t="s">
        <v>195</v>
      </c>
      <c r="J5" s="160" t="s">
        <v>196</v>
      </c>
      <c r="K5" s="160" t="s">
        <v>197</v>
      </c>
      <c r="L5" s="445"/>
      <c r="M5" s="445"/>
      <c r="N5" s="159" t="s">
        <v>200</v>
      </c>
      <c r="O5" s="160" t="s">
        <v>201</v>
      </c>
      <c r="P5" s="160" t="s">
        <v>202</v>
      </c>
      <c r="Q5" s="160" t="s">
        <v>203</v>
      </c>
      <c r="R5" s="160" t="s">
        <v>204</v>
      </c>
      <c r="S5" s="160" t="s">
        <v>205</v>
      </c>
      <c r="T5" s="449"/>
      <c r="U5" s="451"/>
      <c r="V5" s="159" t="s">
        <v>206</v>
      </c>
      <c r="W5" s="160" t="s">
        <v>207</v>
      </c>
      <c r="X5" s="160" t="s">
        <v>208</v>
      </c>
      <c r="Y5" s="160" t="s">
        <v>209</v>
      </c>
      <c r="Z5" s="160" t="s">
        <v>210</v>
      </c>
      <c r="AA5" s="160" t="s">
        <v>211</v>
      </c>
      <c r="AB5" s="445"/>
      <c r="AC5" s="159" t="s">
        <v>213</v>
      </c>
      <c r="AD5" s="160" t="s">
        <v>214</v>
      </c>
      <c r="AE5" s="160" t="s">
        <v>215</v>
      </c>
      <c r="AF5" s="160" t="s">
        <v>216</v>
      </c>
      <c r="AG5" s="160" t="s">
        <v>217</v>
      </c>
      <c r="AH5" s="160" t="s">
        <v>218</v>
      </c>
      <c r="AI5" s="445"/>
    </row>
    <row r="6" spans="1:35" x14ac:dyDescent="0.25">
      <c r="A6" s="6" t="s">
        <v>63</v>
      </c>
      <c r="B6" s="93">
        <v>167966</v>
      </c>
      <c r="C6" s="46">
        <v>161573</v>
      </c>
      <c r="D6" s="47">
        <f>B6-C6</f>
        <v>6393</v>
      </c>
      <c r="E6" s="24">
        <f>D6/C6</f>
        <v>3.9567254429886178E-2</v>
      </c>
      <c r="F6" s="276">
        <v>137146</v>
      </c>
      <c r="G6" s="253">
        <v>11486</v>
      </c>
      <c r="H6" s="253">
        <v>432</v>
      </c>
      <c r="I6" s="253">
        <v>5571</v>
      </c>
      <c r="J6" s="253">
        <v>105</v>
      </c>
      <c r="K6" s="253">
        <v>1817</v>
      </c>
      <c r="L6" s="254">
        <v>11409</v>
      </c>
      <c r="M6" s="254">
        <v>5216</v>
      </c>
      <c r="N6" s="201">
        <v>139670</v>
      </c>
      <c r="O6" s="202">
        <v>11681</v>
      </c>
      <c r="P6" s="202">
        <v>428</v>
      </c>
      <c r="Q6" s="202">
        <v>4703</v>
      </c>
      <c r="R6" s="202">
        <v>89</v>
      </c>
      <c r="S6" s="202">
        <v>860</v>
      </c>
      <c r="T6" s="203">
        <v>4142</v>
      </c>
      <c r="U6" s="198">
        <v>3439</v>
      </c>
      <c r="V6" s="201">
        <f>F6-N6</f>
        <v>-2524</v>
      </c>
      <c r="W6" s="202">
        <f t="shared" ref="W6:AB6" si="0">G6-O6</f>
        <v>-195</v>
      </c>
      <c r="X6" s="202">
        <f t="shared" si="0"/>
        <v>4</v>
      </c>
      <c r="Y6" s="202">
        <f t="shared" si="0"/>
        <v>868</v>
      </c>
      <c r="Z6" s="202">
        <f t="shared" si="0"/>
        <v>16</v>
      </c>
      <c r="AA6" s="202">
        <f t="shared" si="0"/>
        <v>957</v>
      </c>
      <c r="AB6" s="203">
        <f t="shared" si="0"/>
        <v>7267</v>
      </c>
      <c r="AC6" s="210">
        <f>V6/N6</f>
        <v>-1.8071167752559604E-2</v>
      </c>
      <c r="AD6" s="211">
        <f t="shared" ref="AD6:AI6" si="1">W6/O6</f>
        <v>-1.6693776217789572E-2</v>
      </c>
      <c r="AE6" s="211">
        <f t="shared" si="1"/>
        <v>9.3457943925233638E-3</v>
      </c>
      <c r="AF6" s="211">
        <f t="shared" si="1"/>
        <v>0.18456304486497979</v>
      </c>
      <c r="AG6" s="211">
        <f t="shared" si="1"/>
        <v>0.1797752808988764</v>
      </c>
      <c r="AH6" s="211">
        <f t="shared" si="1"/>
        <v>1.1127906976744186</v>
      </c>
      <c r="AI6" s="212">
        <f t="shared" si="1"/>
        <v>1.7544664413326896</v>
      </c>
    </row>
    <row r="7" spans="1:35" x14ac:dyDescent="0.25">
      <c r="A7" s="127" t="s">
        <v>64</v>
      </c>
      <c r="B7" s="128">
        <v>39365</v>
      </c>
      <c r="C7" s="54">
        <v>39392</v>
      </c>
      <c r="D7" s="55">
        <f t="shared" ref="D7:D45" si="2">B7-C7</f>
        <v>-27</v>
      </c>
      <c r="E7" s="39">
        <f t="shared" ref="E7:E45" si="3">D7/C7</f>
        <v>-6.8541835905767663E-4</v>
      </c>
      <c r="F7" s="256">
        <v>30573</v>
      </c>
      <c r="G7" s="257">
        <v>3678</v>
      </c>
      <c r="H7" s="257">
        <v>115</v>
      </c>
      <c r="I7" s="257">
        <v>1247</v>
      </c>
      <c r="J7" s="257">
        <v>51</v>
      </c>
      <c r="K7" s="257">
        <v>554</v>
      </c>
      <c r="L7" s="258">
        <v>3147</v>
      </c>
      <c r="M7" s="277">
        <v>1555</v>
      </c>
      <c r="N7" s="115">
        <v>32926</v>
      </c>
      <c r="O7" s="116">
        <v>3726</v>
      </c>
      <c r="P7" s="116">
        <v>123</v>
      </c>
      <c r="Q7" s="116">
        <v>1067</v>
      </c>
      <c r="R7" s="116">
        <v>45</v>
      </c>
      <c r="S7" s="116">
        <v>309</v>
      </c>
      <c r="T7" s="165">
        <v>1196</v>
      </c>
      <c r="U7" s="154">
        <v>1010</v>
      </c>
      <c r="V7" s="115">
        <f t="shared" ref="V7:V45" si="4">F7-N7</f>
        <v>-2353</v>
      </c>
      <c r="W7" s="116">
        <f t="shared" ref="W7:W45" si="5">G7-O7</f>
        <v>-48</v>
      </c>
      <c r="X7" s="116">
        <f t="shared" ref="X7:X45" si="6">H7-P7</f>
        <v>-8</v>
      </c>
      <c r="Y7" s="116">
        <f t="shared" ref="Y7:Y45" si="7">I7-Q7</f>
        <v>180</v>
      </c>
      <c r="Z7" s="116">
        <f t="shared" ref="Z7:Z45" si="8">J7-R7</f>
        <v>6</v>
      </c>
      <c r="AA7" s="116">
        <f t="shared" ref="AA7:AA45" si="9">K7-S7</f>
        <v>245</v>
      </c>
      <c r="AB7" s="165">
        <f t="shared" ref="AB7:AB45" si="10">L7-T7</f>
        <v>1951</v>
      </c>
      <c r="AC7" s="182">
        <f t="shared" ref="AC7:AC45" si="11">V7/N7</f>
        <v>-7.1463281297454898E-2</v>
      </c>
      <c r="AD7" s="183">
        <f t="shared" ref="AD7:AD45" si="12">W7/O7</f>
        <v>-1.2882447665056361E-2</v>
      </c>
      <c r="AE7" s="183">
        <f t="shared" ref="AE7:AE45" si="13">X7/P7</f>
        <v>-6.5040650406504072E-2</v>
      </c>
      <c r="AF7" s="183">
        <f t="shared" ref="AF7:AF45" si="14">Y7/Q7</f>
        <v>0.16869728209934395</v>
      </c>
      <c r="AG7" s="183">
        <f t="shared" ref="AG7:AG45" si="15">Z7/R7</f>
        <v>0.13333333333333333</v>
      </c>
      <c r="AH7" s="183">
        <f t="shared" ref="AH7:AH45" si="16">AA7/S7</f>
        <v>0.79288025889967639</v>
      </c>
      <c r="AI7" s="184">
        <f t="shared" ref="AI7:AI45" si="17">AB7/T7</f>
        <v>1.6312709030100334</v>
      </c>
    </row>
    <row r="8" spans="1:35" x14ac:dyDescent="0.25">
      <c r="A8" s="30" t="s">
        <v>65</v>
      </c>
      <c r="B8" s="95">
        <v>33379</v>
      </c>
      <c r="C8" s="16">
        <v>31151</v>
      </c>
      <c r="D8" s="17">
        <f t="shared" si="2"/>
        <v>2228</v>
      </c>
      <c r="E8" s="26">
        <f t="shared" si="3"/>
        <v>7.1522583544669519E-2</v>
      </c>
      <c r="F8" s="260">
        <v>25944</v>
      </c>
      <c r="G8" s="261">
        <v>3012</v>
      </c>
      <c r="H8" s="261">
        <v>102</v>
      </c>
      <c r="I8" s="261">
        <v>1093</v>
      </c>
      <c r="J8" s="261">
        <v>38</v>
      </c>
      <c r="K8" s="261">
        <v>488</v>
      </c>
      <c r="L8" s="262">
        <v>2702</v>
      </c>
      <c r="M8" s="262">
        <v>1277</v>
      </c>
      <c r="N8" s="120">
        <v>26382</v>
      </c>
      <c r="O8" s="121">
        <v>2469</v>
      </c>
      <c r="P8" s="121">
        <v>108</v>
      </c>
      <c r="Q8" s="121">
        <v>935</v>
      </c>
      <c r="R8" s="121">
        <v>40</v>
      </c>
      <c r="S8" s="121">
        <v>247</v>
      </c>
      <c r="T8" s="169">
        <v>970</v>
      </c>
      <c r="U8" s="156">
        <v>757</v>
      </c>
      <c r="V8" s="120">
        <f t="shared" si="4"/>
        <v>-438</v>
      </c>
      <c r="W8" s="121">
        <f t="shared" si="5"/>
        <v>543</v>
      </c>
      <c r="X8" s="121">
        <f t="shared" si="6"/>
        <v>-6</v>
      </c>
      <c r="Y8" s="121">
        <f t="shared" si="7"/>
        <v>158</v>
      </c>
      <c r="Z8" s="121">
        <f t="shared" si="8"/>
        <v>-2</v>
      </c>
      <c r="AA8" s="121">
        <f t="shared" si="9"/>
        <v>241</v>
      </c>
      <c r="AB8" s="169">
        <f t="shared" si="10"/>
        <v>1732</v>
      </c>
      <c r="AC8" s="188">
        <f t="shared" si="11"/>
        <v>-1.6602228792358426E-2</v>
      </c>
      <c r="AD8" s="189">
        <f t="shared" si="12"/>
        <v>0.21992709599027946</v>
      </c>
      <c r="AE8" s="189">
        <f t="shared" si="13"/>
        <v>-5.5555555555555552E-2</v>
      </c>
      <c r="AF8" s="189">
        <f t="shared" si="14"/>
        <v>0.16898395721925133</v>
      </c>
      <c r="AG8" s="189">
        <f t="shared" si="15"/>
        <v>-0.05</v>
      </c>
      <c r="AH8" s="189">
        <f t="shared" si="16"/>
        <v>0.97570850202429149</v>
      </c>
      <c r="AI8" s="190">
        <f t="shared" si="17"/>
        <v>1.7855670103092784</v>
      </c>
    </row>
    <row r="9" spans="1:35" x14ac:dyDescent="0.25">
      <c r="A9" s="30" t="s">
        <v>66</v>
      </c>
      <c r="B9" s="95">
        <v>1567</v>
      </c>
      <c r="C9" s="16">
        <v>1821</v>
      </c>
      <c r="D9" s="17">
        <f t="shared" si="2"/>
        <v>-254</v>
      </c>
      <c r="E9" s="26">
        <f t="shared" si="3"/>
        <v>-0.13948380010982978</v>
      </c>
      <c r="F9" s="260">
        <v>1069</v>
      </c>
      <c r="G9" s="261">
        <v>198</v>
      </c>
      <c r="H9" s="261">
        <v>3</v>
      </c>
      <c r="I9" s="261">
        <v>55</v>
      </c>
      <c r="J9" s="261">
        <v>5</v>
      </c>
      <c r="K9" s="261">
        <v>26</v>
      </c>
      <c r="L9" s="262">
        <v>211</v>
      </c>
      <c r="M9" s="262">
        <v>163</v>
      </c>
      <c r="N9" s="120">
        <v>1451</v>
      </c>
      <c r="O9" s="121">
        <v>195</v>
      </c>
      <c r="P9" s="121">
        <v>2</v>
      </c>
      <c r="Q9" s="121">
        <v>58</v>
      </c>
      <c r="R9" s="121">
        <v>3</v>
      </c>
      <c r="S9" s="121">
        <v>32</v>
      </c>
      <c r="T9" s="169">
        <v>80</v>
      </c>
      <c r="U9" s="156">
        <v>137</v>
      </c>
      <c r="V9" s="120">
        <f t="shared" si="4"/>
        <v>-382</v>
      </c>
      <c r="W9" s="121">
        <f t="shared" si="5"/>
        <v>3</v>
      </c>
      <c r="X9" s="121">
        <f t="shared" si="6"/>
        <v>1</v>
      </c>
      <c r="Y9" s="121">
        <f t="shared" si="7"/>
        <v>-3</v>
      </c>
      <c r="Z9" s="121">
        <f t="shared" si="8"/>
        <v>2</v>
      </c>
      <c r="AA9" s="121">
        <f t="shared" si="9"/>
        <v>-6</v>
      </c>
      <c r="AB9" s="169">
        <f t="shared" si="10"/>
        <v>131</v>
      </c>
      <c r="AC9" s="188">
        <f t="shared" si="11"/>
        <v>-0.26326671261199175</v>
      </c>
      <c r="AD9" s="189">
        <f t="shared" si="12"/>
        <v>1.5384615384615385E-2</v>
      </c>
      <c r="AE9" s="189">
        <f t="shared" si="13"/>
        <v>0.5</v>
      </c>
      <c r="AF9" s="189">
        <f t="shared" si="14"/>
        <v>-5.1724137931034482E-2</v>
      </c>
      <c r="AG9" s="189">
        <f t="shared" si="15"/>
        <v>0.66666666666666663</v>
      </c>
      <c r="AH9" s="189">
        <f t="shared" si="16"/>
        <v>-0.1875</v>
      </c>
      <c r="AI9" s="190">
        <f t="shared" si="17"/>
        <v>1.6375</v>
      </c>
    </row>
    <row r="10" spans="1:35" x14ac:dyDescent="0.25">
      <c r="A10" s="31" t="s">
        <v>67</v>
      </c>
      <c r="B10" s="92">
        <f>B7-(B8+B9)</f>
        <v>4419</v>
      </c>
      <c r="C10" s="18">
        <f>C7-(C8+C9)</f>
        <v>6420</v>
      </c>
      <c r="D10" s="19">
        <f t="shared" si="2"/>
        <v>-2001</v>
      </c>
      <c r="E10" s="27">
        <f t="shared" si="3"/>
        <v>-0.31168224299065422</v>
      </c>
      <c r="F10" s="264">
        <f>F7-(F8+F9)</f>
        <v>3560</v>
      </c>
      <c r="G10" s="240">
        <f t="shared" ref="G10:M10" si="18">G7-(G8+G9)</f>
        <v>468</v>
      </c>
      <c r="H10" s="240">
        <f t="shared" si="18"/>
        <v>10</v>
      </c>
      <c r="I10" s="240">
        <f t="shared" si="18"/>
        <v>99</v>
      </c>
      <c r="J10" s="240">
        <f t="shared" si="18"/>
        <v>8</v>
      </c>
      <c r="K10" s="240">
        <f t="shared" si="18"/>
        <v>40</v>
      </c>
      <c r="L10" s="265">
        <f t="shared" si="18"/>
        <v>234</v>
      </c>
      <c r="M10" s="265">
        <f t="shared" si="18"/>
        <v>115</v>
      </c>
      <c r="N10" s="124">
        <v>5093</v>
      </c>
      <c r="O10" s="125">
        <v>1062</v>
      </c>
      <c r="P10" s="125">
        <v>13</v>
      </c>
      <c r="Q10" s="125">
        <v>74</v>
      </c>
      <c r="R10" s="125">
        <v>2</v>
      </c>
      <c r="S10" s="125">
        <v>30</v>
      </c>
      <c r="T10" s="164">
        <v>146</v>
      </c>
      <c r="U10" s="153">
        <v>116</v>
      </c>
      <c r="V10" s="124">
        <f t="shared" si="4"/>
        <v>-1533</v>
      </c>
      <c r="W10" s="125">
        <f t="shared" si="5"/>
        <v>-594</v>
      </c>
      <c r="X10" s="125">
        <f t="shared" si="6"/>
        <v>-3</v>
      </c>
      <c r="Y10" s="125">
        <f t="shared" si="7"/>
        <v>25</v>
      </c>
      <c r="Z10" s="125">
        <f t="shared" si="8"/>
        <v>6</v>
      </c>
      <c r="AA10" s="125">
        <f t="shared" si="9"/>
        <v>10</v>
      </c>
      <c r="AB10" s="164">
        <f t="shared" si="10"/>
        <v>88</v>
      </c>
      <c r="AC10" s="179">
        <f t="shared" si="11"/>
        <v>-0.30100137443549968</v>
      </c>
      <c r="AD10" s="180">
        <f t="shared" si="12"/>
        <v>-0.55932203389830504</v>
      </c>
      <c r="AE10" s="180">
        <f t="shared" si="13"/>
        <v>-0.23076923076923078</v>
      </c>
      <c r="AF10" s="180">
        <f t="shared" si="14"/>
        <v>0.33783783783783783</v>
      </c>
      <c r="AG10" s="180">
        <f t="shared" si="15"/>
        <v>3</v>
      </c>
      <c r="AH10" s="180">
        <f t="shared" si="16"/>
        <v>0.33333333333333331</v>
      </c>
      <c r="AI10" s="181">
        <f t="shared" si="17"/>
        <v>0.60273972602739723</v>
      </c>
    </row>
    <row r="11" spans="1:35" x14ac:dyDescent="0.25">
      <c r="A11" s="7" t="s">
        <v>68</v>
      </c>
      <c r="B11" s="94">
        <v>56025</v>
      </c>
      <c r="C11" s="14">
        <v>52156</v>
      </c>
      <c r="D11" s="15">
        <f t="shared" si="2"/>
        <v>3869</v>
      </c>
      <c r="E11" s="25">
        <f t="shared" si="3"/>
        <v>7.4181302247104841E-2</v>
      </c>
      <c r="F11" s="256">
        <v>46368</v>
      </c>
      <c r="G11" s="257">
        <v>1810</v>
      </c>
      <c r="H11" s="257">
        <v>112</v>
      </c>
      <c r="I11" s="257">
        <v>3395</v>
      </c>
      <c r="J11" s="235">
        <v>23</v>
      </c>
      <c r="K11" s="235">
        <v>575</v>
      </c>
      <c r="L11" s="278">
        <v>3742</v>
      </c>
      <c r="M11" s="277">
        <v>2033</v>
      </c>
      <c r="N11" s="115">
        <v>46158</v>
      </c>
      <c r="O11" s="116">
        <v>1352</v>
      </c>
      <c r="P11" s="116">
        <v>102</v>
      </c>
      <c r="Q11" s="116">
        <v>3104</v>
      </c>
      <c r="R11" s="116">
        <v>22</v>
      </c>
      <c r="S11" s="116">
        <v>264</v>
      </c>
      <c r="T11" s="165">
        <v>1154</v>
      </c>
      <c r="U11" s="154">
        <v>1330</v>
      </c>
      <c r="V11" s="115">
        <f t="shared" si="4"/>
        <v>210</v>
      </c>
      <c r="W11" s="116">
        <f t="shared" si="5"/>
        <v>458</v>
      </c>
      <c r="X11" s="116">
        <f t="shared" si="6"/>
        <v>10</v>
      </c>
      <c r="Y11" s="116">
        <f t="shared" si="7"/>
        <v>291</v>
      </c>
      <c r="Z11" s="116">
        <f t="shared" si="8"/>
        <v>1</v>
      </c>
      <c r="AA11" s="116">
        <f t="shared" si="9"/>
        <v>311</v>
      </c>
      <c r="AB11" s="165">
        <f t="shared" si="10"/>
        <v>2588</v>
      </c>
      <c r="AC11" s="182">
        <f t="shared" si="11"/>
        <v>4.549590536851683E-3</v>
      </c>
      <c r="AD11" s="183">
        <f t="shared" si="12"/>
        <v>0.33875739644970415</v>
      </c>
      <c r="AE11" s="183">
        <f t="shared" si="13"/>
        <v>9.8039215686274508E-2</v>
      </c>
      <c r="AF11" s="183">
        <f t="shared" si="14"/>
        <v>9.375E-2</v>
      </c>
      <c r="AG11" s="183">
        <f t="shared" si="15"/>
        <v>4.5454545454545456E-2</v>
      </c>
      <c r="AH11" s="183">
        <f t="shared" si="16"/>
        <v>1.178030303030303</v>
      </c>
      <c r="AI11" s="184">
        <f t="shared" si="17"/>
        <v>2.2426343154246102</v>
      </c>
    </row>
    <row r="12" spans="1:35" x14ac:dyDescent="0.25">
      <c r="A12" s="37" t="s">
        <v>95</v>
      </c>
      <c r="B12" s="96">
        <v>46549</v>
      </c>
      <c r="C12" s="35">
        <v>45193</v>
      </c>
      <c r="D12" s="36">
        <f t="shared" si="2"/>
        <v>1356</v>
      </c>
      <c r="E12" s="39">
        <f t="shared" si="3"/>
        <v>3.0004646737326578E-2</v>
      </c>
      <c r="F12" s="260">
        <v>38686</v>
      </c>
      <c r="G12" s="261">
        <v>1493</v>
      </c>
      <c r="H12" s="261">
        <v>91</v>
      </c>
      <c r="I12" s="261">
        <v>2785</v>
      </c>
      <c r="J12" s="279">
        <v>20</v>
      </c>
      <c r="K12" s="279">
        <v>464</v>
      </c>
      <c r="L12" s="280">
        <v>3010</v>
      </c>
      <c r="M12" s="280">
        <v>1671</v>
      </c>
      <c r="N12" s="166">
        <v>40018</v>
      </c>
      <c r="O12" s="167">
        <v>1124</v>
      </c>
      <c r="P12" s="167">
        <v>101</v>
      </c>
      <c r="Q12" s="167">
        <v>2671</v>
      </c>
      <c r="R12" s="167">
        <v>21</v>
      </c>
      <c r="S12" s="167">
        <v>231</v>
      </c>
      <c r="T12" s="168">
        <v>1027</v>
      </c>
      <c r="U12" s="155">
        <v>1184</v>
      </c>
      <c r="V12" s="166">
        <f t="shared" si="4"/>
        <v>-1332</v>
      </c>
      <c r="W12" s="167">
        <f t="shared" si="5"/>
        <v>369</v>
      </c>
      <c r="X12" s="167">
        <f t="shared" si="6"/>
        <v>-10</v>
      </c>
      <c r="Y12" s="167">
        <f t="shared" si="7"/>
        <v>114</v>
      </c>
      <c r="Z12" s="167">
        <f t="shared" si="8"/>
        <v>-1</v>
      </c>
      <c r="AA12" s="167">
        <f t="shared" si="9"/>
        <v>233</v>
      </c>
      <c r="AB12" s="168">
        <f t="shared" si="10"/>
        <v>1983</v>
      </c>
      <c r="AC12" s="185">
        <f t="shared" si="11"/>
        <v>-3.32850217402169E-2</v>
      </c>
      <c r="AD12" s="186">
        <f t="shared" si="12"/>
        <v>0.32829181494661924</v>
      </c>
      <c r="AE12" s="186">
        <f t="shared" si="13"/>
        <v>-9.9009900990099015E-2</v>
      </c>
      <c r="AF12" s="186">
        <f t="shared" si="14"/>
        <v>4.2680643953575438E-2</v>
      </c>
      <c r="AG12" s="186">
        <f t="shared" si="15"/>
        <v>-4.7619047619047616E-2</v>
      </c>
      <c r="AH12" s="186">
        <f t="shared" si="16"/>
        <v>1.0086580086580086</v>
      </c>
      <c r="AI12" s="187">
        <f t="shared" si="17"/>
        <v>1.9308666017526777</v>
      </c>
    </row>
    <row r="13" spans="1:35" x14ac:dyDescent="0.25">
      <c r="A13" s="30" t="s">
        <v>65</v>
      </c>
      <c r="B13" s="95">
        <v>1131</v>
      </c>
      <c r="C13" s="16">
        <v>1201</v>
      </c>
      <c r="D13" s="17">
        <f t="shared" si="2"/>
        <v>-70</v>
      </c>
      <c r="E13" s="26">
        <f t="shared" si="3"/>
        <v>-5.8284762697751874E-2</v>
      </c>
      <c r="F13" s="260">
        <v>925</v>
      </c>
      <c r="G13" s="261">
        <v>33</v>
      </c>
      <c r="H13" s="261">
        <v>5</v>
      </c>
      <c r="I13" s="261">
        <v>68</v>
      </c>
      <c r="J13" s="261">
        <v>0</v>
      </c>
      <c r="K13" s="261">
        <v>10</v>
      </c>
      <c r="L13" s="262">
        <v>90</v>
      </c>
      <c r="M13" s="262">
        <v>44</v>
      </c>
      <c r="N13" s="120">
        <v>1045</v>
      </c>
      <c r="O13" s="121">
        <v>38</v>
      </c>
      <c r="P13" s="121">
        <v>0</v>
      </c>
      <c r="Q13" s="121">
        <v>80</v>
      </c>
      <c r="R13" s="121">
        <v>0</v>
      </c>
      <c r="S13" s="121">
        <v>2</v>
      </c>
      <c r="T13" s="169">
        <v>36</v>
      </c>
      <c r="U13" s="156">
        <v>21</v>
      </c>
      <c r="V13" s="120">
        <f t="shared" si="4"/>
        <v>-120</v>
      </c>
      <c r="W13" s="121">
        <f t="shared" si="5"/>
        <v>-5</v>
      </c>
      <c r="X13" s="121">
        <f t="shared" si="6"/>
        <v>5</v>
      </c>
      <c r="Y13" s="121">
        <f t="shared" si="7"/>
        <v>-12</v>
      </c>
      <c r="Z13" s="121">
        <f t="shared" si="8"/>
        <v>0</v>
      </c>
      <c r="AA13" s="121">
        <f t="shared" si="9"/>
        <v>8</v>
      </c>
      <c r="AB13" s="169">
        <f t="shared" si="10"/>
        <v>54</v>
      </c>
      <c r="AC13" s="188">
        <f t="shared" si="11"/>
        <v>-0.11483253588516747</v>
      </c>
      <c r="AD13" s="189">
        <f t="shared" si="12"/>
        <v>-0.13157894736842105</v>
      </c>
      <c r="AE13" s="189" t="e">
        <f t="shared" si="13"/>
        <v>#DIV/0!</v>
      </c>
      <c r="AF13" s="189">
        <f t="shared" si="14"/>
        <v>-0.15</v>
      </c>
      <c r="AG13" s="189" t="e">
        <f t="shared" si="15"/>
        <v>#DIV/0!</v>
      </c>
      <c r="AH13" s="189">
        <f t="shared" si="16"/>
        <v>4</v>
      </c>
      <c r="AI13" s="190">
        <f t="shared" si="17"/>
        <v>1.5</v>
      </c>
    </row>
    <row r="14" spans="1:35" x14ac:dyDescent="0.25">
      <c r="A14" s="31" t="s">
        <v>69</v>
      </c>
      <c r="B14" s="92">
        <f>B11-(B12+B13)</f>
        <v>8345</v>
      </c>
      <c r="C14" s="18">
        <f>C11-(C12+C13)</f>
        <v>5762</v>
      </c>
      <c r="D14" s="19">
        <f>D11-(D12+D13)</f>
        <v>2583</v>
      </c>
      <c r="E14" s="27">
        <f t="shared" si="3"/>
        <v>0.44828184658104825</v>
      </c>
      <c r="F14" s="264">
        <f t="shared" ref="F14:M14" si="19">F11-(F12+F13)</f>
        <v>6757</v>
      </c>
      <c r="G14" s="240">
        <f t="shared" si="19"/>
        <v>284</v>
      </c>
      <c r="H14" s="240">
        <f t="shared" si="19"/>
        <v>16</v>
      </c>
      <c r="I14" s="240">
        <f t="shared" si="19"/>
        <v>542</v>
      </c>
      <c r="J14" s="240">
        <f t="shared" si="19"/>
        <v>3</v>
      </c>
      <c r="K14" s="240">
        <f t="shared" si="19"/>
        <v>101</v>
      </c>
      <c r="L14" s="265">
        <f t="shared" si="19"/>
        <v>642</v>
      </c>
      <c r="M14" s="265">
        <f t="shared" si="19"/>
        <v>318</v>
      </c>
      <c r="N14" s="124">
        <v>5095</v>
      </c>
      <c r="O14" s="125">
        <v>190</v>
      </c>
      <c r="P14" s="125">
        <v>1</v>
      </c>
      <c r="Q14" s="125">
        <v>353</v>
      </c>
      <c r="R14" s="125">
        <v>1</v>
      </c>
      <c r="S14" s="125">
        <v>31</v>
      </c>
      <c r="T14" s="164">
        <v>91</v>
      </c>
      <c r="U14" s="153">
        <v>125</v>
      </c>
      <c r="V14" s="124">
        <f t="shared" si="4"/>
        <v>1662</v>
      </c>
      <c r="W14" s="125">
        <f t="shared" si="5"/>
        <v>94</v>
      </c>
      <c r="X14" s="125">
        <f t="shared" si="6"/>
        <v>15</v>
      </c>
      <c r="Y14" s="125">
        <f t="shared" si="7"/>
        <v>189</v>
      </c>
      <c r="Z14" s="125">
        <f t="shared" si="8"/>
        <v>2</v>
      </c>
      <c r="AA14" s="125">
        <f t="shared" si="9"/>
        <v>70</v>
      </c>
      <c r="AB14" s="164">
        <f t="shared" si="10"/>
        <v>551</v>
      </c>
      <c r="AC14" s="179">
        <f t="shared" si="11"/>
        <v>0.32620215897939159</v>
      </c>
      <c r="AD14" s="180">
        <f t="shared" si="12"/>
        <v>0.49473684210526314</v>
      </c>
      <c r="AE14" s="180">
        <f t="shared" si="13"/>
        <v>15</v>
      </c>
      <c r="AF14" s="180">
        <f t="shared" si="14"/>
        <v>0.53541076487252126</v>
      </c>
      <c r="AG14" s="180">
        <f t="shared" si="15"/>
        <v>2</v>
      </c>
      <c r="AH14" s="180">
        <f t="shared" si="16"/>
        <v>2.2580645161290325</v>
      </c>
      <c r="AI14" s="181">
        <f t="shared" si="17"/>
        <v>6.0549450549450547</v>
      </c>
    </row>
    <row r="15" spans="1:35" x14ac:dyDescent="0.25">
      <c r="A15" s="8" t="s">
        <v>70</v>
      </c>
      <c r="B15" s="97">
        <v>7317</v>
      </c>
      <c r="C15" s="20">
        <v>6943</v>
      </c>
      <c r="D15" s="21">
        <f t="shared" si="2"/>
        <v>374</v>
      </c>
      <c r="E15" s="28">
        <f t="shared" si="3"/>
        <v>5.3867204378510732E-2</v>
      </c>
      <c r="F15" s="267">
        <v>6540</v>
      </c>
      <c r="G15" s="268">
        <v>126</v>
      </c>
      <c r="H15" s="268">
        <v>19</v>
      </c>
      <c r="I15" s="268">
        <v>142</v>
      </c>
      <c r="J15" s="268">
        <v>0</v>
      </c>
      <c r="K15" s="268">
        <v>46</v>
      </c>
      <c r="L15" s="269">
        <v>444</v>
      </c>
      <c r="M15" s="269">
        <v>194</v>
      </c>
      <c r="N15" s="204">
        <v>6665</v>
      </c>
      <c r="O15" s="205">
        <v>88</v>
      </c>
      <c r="P15" s="205">
        <v>19</v>
      </c>
      <c r="Q15" s="205">
        <v>51</v>
      </c>
      <c r="R15" s="205">
        <v>2</v>
      </c>
      <c r="S15" s="205">
        <v>31</v>
      </c>
      <c r="T15" s="206">
        <v>87</v>
      </c>
      <c r="U15" s="199">
        <v>147</v>
      </c>
      <c r="V15" s="204">
        <f t="shared" si="4"/>
        <v>-125</v>
      </c>
      <c r="W15" s="205">
        <f t="shared" si="5"/>
        <v>38</v>
      </c>
      <c r="X15" s="205">
        <f t="shared" si="6"/>
        <v>0</v>
      </c>
      <c r="Y15" s="205">
        <f t="shared" si="7"/>
        <v>91</v>
      </c>
      <c r="Z15" s="205">
        <f t="shared" si="8"/>
        <v>-2</v>
      </c>
      <c r="AA15" s="205">
        <f t="shared" si="9"/>
        <v>15</v>
      </c>
      <c r="AB15" s="206">
        <f t="shared" si="10"/>
        <v>357</v>
      </c>
      <c r="AC15" s="213">
        <f t="shared" si="11"/>
        <v>-1.8754688672168042E-2</v>
      </c>
      <c r="AD15" s="214">
        <f t="shared" si="12"/>
        <v>0.43181818181818182</v>
      </c>
      <c r="AE15" s="214">
        <f t="shared" si="13"/>
        <v>0</v>
      </c>
      <c r="AF15" s="214">
        <f t="shared" si="14"/>
        <v>1.7843137254901962</v>
      </c>
      <c r="AG15" s="214">
        <f t="shared" si="15"/>
        <v>-1</v>
      </c>
      <c r="AH15" s="214">
        <f t="shared" si="16"/>
        <v>0.4838709677419355</v>
      </c>
      <c r="AI15" s="215">
        <f t="shared" si="17"/>
        <v>4.1034482758620694</v>
      </c>
    </row>
    <row r="16" spans="1:35" x14ac:dyDescent="0.25">
      <c r="A16" s="8" t="s">
        <v>71</v>
      </c>
      <c r="B16" s="97">
        <v>1185</v>
      </c>
      <c r="C16" s="20">
        <v>1137</v>
      </c>
      <c r="D16" s="21">
        <f t="shared" si="2"/>
        <v>48</v>
      </c>
      <c r="E16" s="28">
        <f t="shared" si="3"/>
        <v>4.221635883905013E-2</v>
      </c>
      <c r="F16" s="267">
        <v>1109</v>
      </c>
      <c r="G16" s="268">
        <v>4</v>
      </c>
      <c r="H16" s="268">
        <v>1</v>
      </c>
      <c r="I16" s="268">
        <v>7</v>
      </c>
      <c r="J16" s="268">
        <v>0</v>
      </c>
      <c r="K16" s="268">
        <v>8</v>
      </c>
      <c r="L16" s="269">
        <v>56</v>
      </c>
      <c r="M16" s="269">
        <v>16</v>
      </c>
      <c r="N16" s="204">
        <v>1111</v>
      </c>
      <c r="O16" s="205">
        <v>7</v>
      </c>
      <c r="P16" s="205">
        <v>1</v>
      </c>
      <c r="Q16" s="205">
        <v>1</v>
      </c>
      <c r="R16" s="205">
        <v>5</v>
      </c>
      <c r="S16" s="205">
        <v>0</v>
      </c>
      <c r="T16" s="206">
        <v>12</v>
      </c>
      <c r="U16" s="199">
        <v>10</v>
      </c>
      <c r="V16" s="204">
        <f t="shared" si="4"/>
        <v>-2</v>
      </c>
      <c r="W16" s="205">
        <f t="shared" si="5"/>
        <v>-3</v>
      </c>
      <c r="X16" s="205">
        <f t="shared" si="6"/>
        <v>0</v>
      </c>
      <c r="Y16" s="205">
        <f t="shared" si="7"/>
        <v>6</v>
      </c>
      <c r="Z16" s="205">
        <f t="shared" si="8"/>
        <v>-5</v>
      </c>
      <c r="AA16" s="205">
        <f t="shared" si="9"/>
        <v>8</v>
      </c>
      <c r="AB16" s="206">
        <f t="shared" si="10"/>
        <v>44</v>
      </c>
      <c r="AC16" s="213">
        <f t="shared" si="11"/>
        <v>-1.8001800180018001E-3</v>
      </c>
      <c r="AD16" s="214">
        <f t="shared" si="12"/>
        <v>-0.42857142857142855</v>
      </c>
      <c r="AE16" s="214">
        <f t="shared" si="13"/>
        <v>0</v>
      </c>
      <c r="AF16" s="214">
        <f t="shared" si="14"/>
        <v>6</v>
      </c>
      <c r="AG16" s="214">
        <f t="shared" si="15"/>
        <v>-1</v>
      </c>
      <c r="AH16" s="214" t="e">
        <f t="shared" si="16"/>
        <v>#DIV/0!</v>
      </c>
      <c r="AI16" s="215">
        <f t="shared" si="17"/>
        <v>3.6666666666666665</v>
      </c>
    </row>
    <row r="17" spans="1:35" x14ac:dyDescent="0.25">
      <c r="A17" s="7" t="s">
        <v>72</v>
      </c>
      <c r="B17" s="94">
        <v>5899</v>
      </c>
      <c r="C17" s="14">
        <v>5500</v>
      </c>
      <c r="D17" s="15">
        <f t="shared" si="2"/>
        <v>399</v>
      </c>
      <c r="E17" s="25">
        <f t="shared" si="3"/>
        <v>7.2545454545454552E-2</v>
      </c>
      <c r="F17" s="256">
        <v>5315</v>
      </c>
      <c r="G17" s="257">
        <v>131</v>
      </c>
      <c r="H17" s="257">
        <v>3</v>
      </c>
      <c r="I17" s="257">
        <v>132</v>
      </c>
      <c r="J17" s="257">
        <v>0</v>
      </c>
      <c r="K17" s="257">
        <v>68</v>
      </c>
      <c r="L17" s="258">
        <v>250</v>
      </c>
      <c r="M17" s="277">
        <v>88</v>
      </c>
      <c r="N17" s="115">
        <v>5200</v>
      </c>
      <c r="O17" s="116">
        <v>126</v>
      </c>
      <c r="P17" s="116">
        <v>10</v>
      </c>
      <c r="Q17" s="116">
        <v>53</v>
      </c>
      <c r="R17" s="116">
        <v>0</v>
      </c>
      <c r="S17" s="116">
        <v>23</v>
      </c>
      <c r="T17" s="165">
        <v>88</v>
      </c>
      <c r="U17" s="154">
        <v>102</v>
      </c>
      <c r="V17" s="115">
        <f t="shared" si="4"/>
        <v>115</v>
      </c>
      <c r="W17" s="116">
        <f t="shared" si="5"/>
        <v>5</v>
      </c>
      <c r="X17" s="116">
        <f t="shared" si="6"/>
        <v>-7</v>
      </c>
      <c r="Y17" s="116">
        <f t="shared" si="7"/>
        <v>79</v>
      </c>
      <c r="Z17" s="116">
        <f t="shared" si="8"/>
        <v>0</v>
      </c>
      <c r="AA17" s="116">
        <f t="shared" si="9"/>
        <v>45</v>
      </c>
      <c r="AB17" s="165">
        <f t="shared" si="10"/>
        <v>162</v>
      </c>
      <c r="AC17" s="182">
        <f t="shared" si="11"/>
        <v>2.2115384615384617E-2</v>
      </c>
      <c r="AD17" s="183">
        <f t="shared" si="12"/>
        <v>3.968253968253968E-2</v>
      </c>
      <c r="AE17" s="183">
        <f t="shared" si="13"/>
        <v>-0.7</v>
      </c>
      <c r="AF17" s="183">
        <f t="shared" si="14"/>
        <v>1.4905660377358489</v>
      </c>
      <c r="AG17" s="183" t="e">
        <f t="shared" si="15"/>
        <v>#DIV/0!</v>
      </c>
      <c r="AH17" s="183">
        <f t="shared" si="16"/>
        <v>1.9565217391304348</v>
      </c>
      <c r="AI17" s="184">
        <f t="shared" si="17"/>
        <v>1.8409090909090908</v>
      </c>
    </row>
    <row r="18" spans="1:35" x14ac:dyDescent="0.25">
      <c r="A18" s="30" t="s">
        <v>73</v>
      </c>
      <c r="B18" s="95">
        <v>4257</v>
      </c>
      <c r="C18" s="16">
        <v>4019</v>
      </c>
      <c r="D18" s="17">
        <f t="shared" si="2"/>
        <v>238</v>
      </c>
      <c r="E18" s="26">
        <f t="shared" si="3"/>
        <v>5.9218711122169691E-2</v>
      </c>
      <c r="F18" s="260">
        <v>3791</v>
      </c>
      <c r="G18" s="261">
        <v>104</v>
      </c>
      <c r="H18" s="261">
        <v>3</v>
      </c>
      <c r="I18" s="261">
        <v>122</v>
      </c>
      <c r="J18" s="261">
        <v>0</v>
      </c>
      <c r="K18" s="261">
        <v>48</v>
      </c>
      <c r="L18" s="262">
        <v>189</v>
      </c>
      <c r="M18" s="262">
        <v>65</v>
      </c>
      <c r="N18" s="120">
        <v>3795</v>
      </c>
      <c r="O18" s="121">
        <v>91</v>
      </c>
      <c r="P18" s="121">
        <v>4</v>
      </c>
      <c r="Q18" s="121">
        <v>46</v>
      </c>
      <c r="R18" s="121">
        <v>0</v>
      </c>
      <c r="S18" s="121">
        <v>14</v>
      </c>
      <c r="T18" s="169">
        <v>69</v>
      </c>
      <c r="U18" s="156">
        <v>89</v>
      </c>
      <c r="V18" s="120">
        <f t="shared" si="4"/>
        <v>-4</v>
      </c>
      <c r="W18" s="121">
        <f t="shared" si="5"/>
        <v>13</v>
      </c>
      <c r="X18" s="121">
        <f t="shared" si="6"/>
        <v>-1</v>
      </c>
      <c r="Y18" s="121">
        <f t="shared" si="7"/>
        <v>76</v>
      </c>
      <c r="Z18" s="121">
        <f t="shared" si="8"/>
        <v>0</v>
      </c>
      <c r="AA18" s="121">
        <f t="shared" si="9"/>
        <v>34</v>
      </c>
      <c r="AB18" s="169">
        <f t="shared" si="10"/>
        <v>120</v>
      </c>
      <c r="AC18" s="188">
        <f t="shared" si="11"/>
        <v>-1.0540184453227931E-3</v>
      </c>
      <c r="AD18" s="189">
        <f t="shared" si="12"/>
        <v>0.14285714285714285</v>
      </c>
      <c r="AE18" s="189">
        <f t="shared" si="13"/>
        <v>-0.25</v>
      </c>
      <c r="AF18" s="189">
        <f t="shared" si="14"/>
        <v>1.6521739130434783</v>
      </c>
      <c r="AG18" s="189" t="e">
        <f t="shared" si="15"/>
        <v>#DIV/0!</v>
      </c>
      <c r="AH18" s="189">
        <f t="shared" si="16"/>
        <v>2.4285714285714284</v>
      </c>
      <c r="AI18" s="190">
        <f t="shared" si="17"/>
        <v>1.7391304347826086</v>
      </c>
    </row>
    <row r="19" spans="1:35" x14ac:dyDescent="0.25">
      <c r="A19" s="31" t="s">
        <v>74</v>
      </c>
      <c r="B19" s="92">
        <f>B17-B18</f>
        <v>1642</v>
      </c>
      <c r="C19" s="18">
        <f>C17-C18</f>
        <v>1481</v>
      </c>
      <c r="D19" s="19">
        <f t="shared" si="2"/>
        <v>161</v>
      </c>
      <c r="E19" s="27">
        <f t="shared" si="3"/>
        <v>0.10871033085752869</v>
      </c>
      <c r="F19" s="264">
        <f>F17-F18</f>
        <v>1524</v>
      </c>
      <c r="G19" s="240">
        <f t="shared" ref="G19:M19" si="20">G17-G18</f>
        <v>27</v>
      </c>
      <c r="H19" s="240">
        <f t="shared" si="20"/>
        <v>0</v>
      </c>
      <c r="I19" s="240">
        <f t="shared" si="20"/>
        <v>10</v>
      </c>
      <c r="J19" s="240">
        <f t="shared" si="20"/>
        <v>0</v>
      </c>
      <c r="K19" s="240">
        <f t="shared" si="20"/>
        <v>20</v>
      </c>
      <c r="L19" s="265">
        <f t="shared" si="20"/>
        <v>61</v>
      </c>
      <c r="M19" s="265">
        <f t="shared" si="20"/>
        <v>23</v>
      </c>
      <c r="N19" s="124">
        <v>1405</v>
      </c>
      <c r="O19" s="125">
        <v>35</v>
      </c>
      <c r="P19" s="125">
        <v>6</v>
      </c>
      <c r="Q19" s="125">
        <v>7</v>
      </c>
      <c r="R19" s="125">
        <v>0</v>
      </c>
      <c r="S19" s="125">
        <v>9</v>
      </c>
      <c r="T19" s="164">
        <v>19</v>
      </c>
      <c r="U19" s="153">
        <v>13</v>
      </c>
      <c r="V19" s="124">
        <f t="shared" si="4"/>
        <v>119</v>
      </c>
      <c r="W19" s="125">
        <f t="shared" si="5"/>
        <v>-8</v>
      </c>
      <c r="X19" s="125">
        <f t="shared" si="6"/>
        <v>-6</v>
      </c>
      <c r="Y19" s="125">
        <f t="shared" si="7"/>
        <v>3</v>
      </c>
      <c r="Z19" s="125">
        <f t="shared" si="8"/>
        <v>0</v>
      </c>
      <c r="AA19" s="125">
        <f t="shared" si="9"/>
        <v>11</v>
      </c>
      <c r="AB19" s="164">
        <f t="shared" si="10"/>
        <v>42</v>
      </c>
      <c r="AC19" s="179">
        <f t="shared" si="11"/>
        <v>8.4697508896797155E-2</v>
      </c>
      <c r="AD19" s="180">
        <f t="shared" si="12"/>
        <v>-0.22857142857142856</v>
      </c>
      <c r="AE19" s="180">
        <f t="shared" si="13"/>
        <v>-1</v>
      </c>
      <c r="AF19" s="180">
        <f t="shared" si="14"/>
        <v>0.42857142857142855</v>
      </c>
      <c r="AG19" s="180" t="e">
        <f t="shared" si="15"/>
        <v>#DIV/0!</v>
      </c>
      <c r="AH19" s="180">
        <f t="shared" si="16"/>
        <v>1.2222222222222223</v>
      </c>
      <c r="AI19" s="181">
        <f t="shared" si="17"/>
        <v>2.2105263157894739</v>
      </c>
    </row>
    <row r="20" spans="1:35" x14ac:dyDescent="0.25">
      <c r="A20" s="7" t="s">
        <v>75</v>
      </c>
      <c r="B20" s="94">
        <v>1119</v>
      </c>
      <c r="C20" s="14">
        <v>1254</v>
      </c>
      <c r="D20" s="15">
        <f t="shared" si="2"/>
        <v>-135</v>
      </c>
      <c r="E20" s="25">
        <f t="shared" si="3"/>
        <v>-0.1076555023923445</v>
      </c>
      <c r="F20" s="256">
        <v>1047</v>
      </c>
      <c r="G20" s="257">
        <v>8</v>
      </c>
      <c r="H20" s="257">
        <v>0</v>
      </c>
      <c r="I20" s="257">
        <v>1</v>
      </c>
      <c r="J20" s="257">
        <v>0</v>
      </c>
      <c r="K20" s="257">
        <v>8</v>
      </c>
      <c r="L20" s="258">
        <v>55</v>
      </c>
      <c r="M20" s="277">
        <v>8</v>
      </c>
      <c r="N20" s="115">
        <v>1219</v>
      </c>
      <c r="O20" s="116">
        <v>3</v>
      </c>
      <c r="P20" s="116">
        <v>1</v>
      </c>
      <c r="Q20" s="116">
        <v>1</v>
      </c>
      <c r="R20" s="116">
        <v>0</v>
      </c>
      <c r="S20" s="116">
        <v>3</v>
      </c>
      <c r="T20" s="165">
        <v>27</v>
      </c>
      <c r="U20" s="154">
        <v>8</v>
      </c>
      <c r="V20" s="115">
        <f t="shared" si="4"/>
        <v>-172</v>
      </c>
      <c r="W20" s="116">
        <f t="shared" si="5"/>
        <v>5</v>
      </c>
      <c r="X20" s="116">
        <f t="shared" si="6"/>
        <v>-1</v>
      </c>
      <c r="Y20" s="116">
        <f t="shared" si="7"/>
        <v>0</v>
      </c>
      <c r="Z20" s="116">
        <f t="shared" si="8"/>
        <v>0</v>
      </c>
      <c r="AA20" s="116">
        <f t="shared" si="9"/>
        <v>5</v>
      </c>
      <c r="AB20" s="165">
        <f t="shared" si="10"/>
        <v>28</v>
      </c>
      <c r="AC20" s="182">
        <f t="shared" si="11"/>
        <v>-0.14109926168990977</v>
      </c>
      <c r="AD20" s="183">
        <f t="shared" si="12"/>
        <v>1.6666666666666667</v>
      </c>
      <c r="AE20" s="183">
        <f t="shared" si="13"/>
        <v>-1</v>
      </c>
      <c r="AF20" s="183">
        <f t="shared" si="14"/>
        <v>0</v>
      </c>
      <c r="AG20" s="183" t="e">
        <f t="shared" si="15"/>
        <v>#DIV/0!</v>
      </c>
      <c r="AH20" s="183">
        <f t="shared" si="16"/>
        <v>1.6666666666666667</v>
      </c>
      <c r="AI20" s="184">
        <f t="shared" si="17"/>
        <v>1.037037037037037</v>
      </c>
    </row>
    <row r="21" spans="1:35" x14ac:dyDescent="0.25">
      <c r="A21" s="30" t="s">
        <v>76</v>
      </c>
      <c r="B21" s="95">
        <v>261</v>
      </c>
      <c r="C21" s="16">
        <v>312</v>
      </c>
      <c r="D21" s="17">
        <f t="shared" si="2"/>
        <v>-51</v>
      </c>
      <c r="E21" s="26">
        <f t="shared" si="3"/>
        <v>-0.16346153846153846</v>
      </c>
      <c r="F21" s="260">
        <v>238</v>
      </c>
      <c r="G21" s="261">
        <v>5</v>
      </c>
      <c r="H21" s="261">
        <v>0</v>
      </c>
      <c r="I21" s="261">
        <v>0</v>
      </c>
      <c r="J21" s="261">
        <v>0</v>
      </c>
      <c r="K21" s="261">
        <v>3</v>
      </c>
      <c r="L21" s="262">
        <v>15</v>
      </c>
      <c r="M21" s="262">
        <v>3</v>
      </c>
      <c r="N21" s="120">
        <v>303</v>
      </c>
      <c r="O21" s="121">
        <v>2</v>
      </c>
      <c r="P21" s="121">
        <v>0</v>
      </c>
      <c r="Q21" s="121">
        <v>0</v>
      </c>
      <c r="R21" s="121">
        <v>0</v>
      </c>
      <c r="S21" s="121">
        <v>1</v>
      </c>
      <c r="T21" s="169">
        <v>6</v>
      </c>
      <c r="U21" s="156">
        <v>7</v>
      </c>
      <c r="V21" s="120">
        <f t="shared" si="4"/>
        <v>-65</v>
      </c>
      <c r="W21" s="121">
        <f t="shared" si="5"/>
        <v>3</v>
      </c>
      <c r="X21" s="121">
        <f t="shared" si="6"/>
        <v>0</v>
      </c>
      <c r="Y21" s="121">
        <f t="shared" si="7"/>
        <v>0</v>
      </c>
      <c r="Z21" s="121">
        <f t="shared" si="8"/>
        <v>0</v>
      </c>
      <c r="AA21" s="121">
        <f t="shared" si="9"/>
        <v>2</v>
      </c>
      <c r="AB21" s="169">
        <f t="shared" si="10"/>
        <v>9</v>
      </c>
      <c r="AC21" s="188">
        <f t="shared" si="11"/>
        <v>-0.21452145214521451</v>
      </c>
      <c r="AD21" s="189">
        <f t="shared" si="12"/>
        <v>1.5</v>
      </c>
      <c r="AE21" s="189" t="e">
        <f t="shared" si="13"/>
        <v>#DIV/0!</v>
      </c>
      <c r="AF21" s="189" t="e">
        <f t="shared" si="14"/>
        <v>#DIV/0!</v>
      </c>
      <c r="AG21" s="189" t="e">
        <f t="shared" si="15"/>
        <v>#DIV/0!</v>
      </c>
      <c r="AH21" s="189">
        <f t="shared" si="16"/>
        <v>2</v>
      </c>
      <c r="AI21" s="190">
        <f t="shared" si="17"/>
        <v>1.5</v>
      </c>
    </row>
    <row r="22" spans="1:35" x14ac:dyDescent="0.25">
      <c r="A22" s="31" t="s">
        <v>77</v>
      </c>
      <c r="B22" s="92">
        <f>B20-B21</f>
        <v>858</v>
      </c>
      <c r="C22" s="18">
        <f>C20-C21</f>
        <v>942</v>
      </c>
      <c r="D22" s="19">
        <f t="shared" si="2"/>
        <v>-84</v>
      </c>
      <c r="E22" s="27">
        <f t="shared" si="3"/>
        <v>-8.9171974522292988E-2</v>
      </c>
      <c r="F22" s="264">
        <f>F20-F21</f>
        <v>809</v>
      </c>
      <c r="G22" s="240">
        <f t="shared" ref="G22:L22" si="21">G20-G21</f>
        <v>3</v>
      </c>
      <c r="H22" s="240">
        <f t="shared" si="21"/>
        <v>0</v>
      </c>
      <c r="I22" s="240">
        <f t="shared" si="21"/>
        <v>1</v>
      </c>
      <c r="J22" s="240">
        <f t="shared" si="21"/>
        <v>0</v>
      </c>
      <c r="K22" s="240">
        <f t="shared" si="21"/>
        <v>5</v>
      </c>
      <c r="L22" s="265">
        <f t="shared" si="21"/>
        <v>40</v>
      </c>
      <c r="M22" s="265">
        <v>5</v>
      </c>
      <c r="N22" s="124">
        <v>916</v>
      </c>
      <c r="O22" s="125">
        <v>1</v>
      </c>
      <c r="P22" s="125">
        <v>1</v>
      </c>
      <c r="Q22" s="125">
        <v>1</v>
      </c>
      <c r="R22" s="125">
        <v>0</v>
      </c>
      <c r="S22" s="125">
        <v>2</v>
      </c>
      <c r="T22" s="164">
        <v>21</v>
      </c>
      <c r="U22" s="153">
        <v>1</v>
      </c>
      <c r="V22" s="124">
        <f t="shared" si="4"/>
        <v>-107</v>
      </c>
      <c r="W22" s="125">
        <f t="shared" si="5"/>
        <v>2</v>
      </c>
      <c r="X22" s="125">
        <f t="shared" si="6"/>
        <v>-1</v>
      </c>
      <c r="Y22" s="125">
        <f t="shared" si="7"/>
        <v>0</v>
      </c>
      <c r="Z22" s="125">
        <f t="shared" si="8"/>
        <v>0</v>
      </c>
      <c r="AA22" s="125">
        <f t="shared" si="9"/>
        <v>3</v>
      </c>
      <c r="AB22" s="164">
        <f t="shared" si="10"/>
        <v>19</v>
      </c>
      <c r="AC22" s="179">
        <f t="shared" si="11"/>
        <v>-0.1168122270742358</v>
      </c>
      <c r="AD22" s="180">
        <f t="shared" si="12"/>
        <v>2</v>
      </c>
      <c r="AE22" s="180">
        <f t="shared" si="13"/>
        <v>-1</v>
      </c>
      <c r="AF22" s="180">
        <f t="shared" si="14"/>
        <v>0</v>
      </c>
      <c r="AG22" s="180" t="e">
        <f t="shared" si="15"/>
        <v>#DIV/0!</v>
      </c>
      <c r="AH22" s="180">
        <f t="shared" si="16"/>
        <v>1.5</v>
      </c>
      <c r="AI22" s="181">
        <f t="shared" si="17"/>
        <v>0.90476190476190477</v>
      </c>
    </row>
    <row r="23" spans="1:35" x14ac:dyDescent="0.25">
      <c r="A23" s="8" t="s">
        <v>78</v>
      </c>
      <c r="B23" s="97">
        <v>739</v>
      </c>
      <c r="C23" s="20">
        <v>467</v>
      </c>
      <c r="D23" s="21">
        <f t="shared" si="2"/>
        <v>272</v>
      </c>
      <c r="E23" s="28">
        <f t="shared" si="3"/>
        <v>0.58244111349036398</v>
      </c>
      <c r="F23" s="267">
        <v>646</v>
      </c>
      <c r="G23" s="268">
        <v>29</v>
      </c>
      <c r="H23" s="268">
        <v>0</v>
      </c>
      <c r="I23" s="268">
        <v>17</v>
      </c>
      <c r="J23" s="268">
        <v>0</v>
      </c>
      <c r="K23" s="268">
        <v>1</v>
      </c>
      <c r="L23" s="269">
        <v>46</v>
      </c>
      <c r="M23" s="269">
        <v>25</v>
      </c>
      <c r="N23" s="204">
        <v>437</v>
      </c>
      <c r="O23" s="205">
        <v>10</v>
      </c>
      <c r="P23" s="205">
        <v>0</v>
      </c>
      <c r="Q23" s="205">
        <v>6</v>
      </c>
      <c r="R23" s="205">
        <v>0</v>
      </c>
      <c r="S23" s="205">
        <v>1</v>
      </c>
      <c r="T23" s="206">
        <v>13</v>
      </c>
      <c r="U23" s="199">
        <v>6</v>
      </c>
      <c r="V23" s="204">
        <f t="shared" si="4"/>
        <v>209</v>
      </c>
      <c r="W23" s="205">
        <f t="shared" si="5"/>
        <v>19</v>
      </c>
      <c r="X23" s="205">
        <f t="shared" si="6"/>
        <v>0</v>
      </c>
      <c r="Y23" s="205">
        <f t="shared" si="7"/>
        <v>11</v>
      </c>
      <c r="Z23" s="205">
        <f t="shared" si="8"/>
        <v>0</v>
      </c>
      <c r="AA23" s="205">
        <f t="shared" si="9"/>
        <v>0</v>
      </c>
      <c r="AB23" s="206">
        <f t="shared" si="10"/>
        <v>33</v>
      </c>
      <c r="AC23" s="213">
        <f t="shared" si="11"/>
        <v>0.47826086956521741</v>
      </c>
      <c r="AD23" s="214">
        <f t="shared" si="12"/>
        <v>1.9</v>
      </c>
      <c r="AE23" s="214" t="e">
        <f t="shared" si="13"/>
        <v>#DIV/0!</v>
      </c>
      <c r="AF23" s="214">
        <f t="shared" si="14"/>
        <v>1.8333333333333333</v>
      </c>
      <c r="AG23" s="214" t="e">
        <f t="shared" si="15"/>
        <v>#DIV/0!</v>
      </c>
      <c r="AH23" s="214">
        <f t="shared" si="16"/>
        <v>0</v>
      </c>
      <c r="AI23" s="215">
        <f t="shared" si="17"/>
        <v>2.5384615384615383</v>
      </c>
    </row>
    <row r="24" spans="1:35" x14ac:dyDescent="0.25">
      <c r="A24" s="7" t="s">
        <v>79</v>
      </c>
      <c r="B24" s="94">
        <v>4933</v>
      </c>
      <c r="C24" s="14">
        <v>4790</v>
      </c>
      <c r="D24" s="15">
        <f t="shared" si="2"/>
        <v>143</v>
      </c>
      <c r="E24" s="25">
        <f t="shared" si="3"/>
        <v>2.9853862212943633E-2</v>
      </c>
      <c r="F24" s="256">
        <v>4011</v>
      </c>
      <c r="G24" s="257">
        <v>371</v>
      </c>
      <c r="H24" s="257">
        <v>29</v>
      </c>
      <c r="I24" s="257">
        <v>54</v>
      </c>
      <c r="J24" s="257">
        <v>5</v>
      </c>
      <c r="K24" s="257">
        <v>55</v>
      </c>
      <c r="L24" s="258">
        <v>408</v>
      </c>
      <c r="M24" s="277">
        <v>191</v>
      </c>
      <c r="N24" s="115">
        <v>3948</v>
      </c>
      <c r="O24" s="116">
        <v>446</v>
      </c>
      <c r="P24" s="116">
        <v>24</v>
      </c>
      <c r="Q24" s="116">
        <v>71</v>
      </c>
      <c r="R24" s="116">
        <v>0</v>
      </c>
      <c r="S24" s="116">
        <v>16</v>
      </c>
      <c r="T24" s="165">
        <v>285</v>
      </c>
      <c r="U24" s="154">
        <v>92</v>
      </c>
      <c r="V24" s="115">
        <f t="shared" si="4"/>
        <v>63</v>
      </c>
      <c r="W24" s="116">
        <f t="shared" si="5"/>
        <v>-75</v>
      </c>
      <c r="X24" s="116">
        <f t="shared" si="6"/>
        <v>5</v>
      </c>
      <c r="Y24" s="116">
        <f t="shared" si="7"/>
        <v>-17</v>
      </c>
      <c r="Z24" s="116">
        <f t="shared" si="8"/>
        <v>5</v>
      </c>
      <c r="AA24" s="116">
        <f t="shared" si="9"/>
        <v>39</v>
      </c>
      <c r="AB24" s="165">
        <f t="shared" si="10"/>
        <v>123</v>
      </c>
      <c r="AC24" s="182">
        <f t="shared" si="11"/>
        <v>1.5957446808510637E-2</v>
      </c>
      <c r="AD24" s="183">
        <f t="shared" si="12"/>
        <v>-0.16816143497757849</v>
      </c>
      <c r="AE24" s="183">
        <f t="shared" si="13"/>
        <v>0.20833333333333334</v>
      </c>
      <c r="AF24" s="183">
        <f t="shared" si="14"/>
        <v>-0.23943661971830985</v>
      </c>
      <c r="AG24" s="183" t="e">
        <f t="shared" si="15"/>
        <v>#DIV/0!</v>
      </c>
      <c r="AH24" s="183">
        <f t="shared" si="16"/>
        <v>2.4375</v>
      </c>
      <c r="AI24" s="184">
        <f t="shared" si="17"/>
        <v>0.43157894736842106</v>
      </c>
    </row>
    <row r="25" spans="1:35" x14ac:dyDescent="0.25">
      <c r="A25" s="30" t="s">
        <v>80</v>
      </c>
      <c r="B25" s="95">
        <v>85</v>
      </c>
      <c r="C25" s="16">
        <v>104</v>
      </c>
      <c r="D25" s="17">
        <f t="shared" si="2"/>
        <v>-19</v>
      </c>
      <c r="E25" s="26">
        <f t="shared" si="3"/>
        <v>-0.18269230769230768</v>
      </c>
      <c r="F25" s="260">
        <v>80</v>
      </c>
      <c r="G25" s="261">
        <v>0</v>
      </c>
      <c r="H25" s="261">
        <v>0</v>
      </c>
      <c r="I25" s="261">
        <v>0</v>
      </c>
      <c r="J25" s="261">
        <v>1</v>
      </c>
      <c r="K25" s="261">
        <v>1</v>
      </c>
      <c r="L25" s="262">
        <v>3</v>
      </c>
      <c r="M25" s="262">
        <v>0</v>
      </c>
      <c r="N25" s="120">
        <v>101</v>
      </c>
      <c r="O25" s="121">
        <v>0</v>
      </c>
      <c r="P25" s="121">
        <v>0</v>
      </c>
      <c r="Q25" s="121">
        <v>2</v>
      </c>
      <c r="R25" s="121">
        <v>0</v>
      </c>
      <c r="S25" s="121">
        <v>0</v>
      </c>
      <c r="T25" s="169">
        <v>1</v>
      </c>
      <c r="U25" s="156">
        <v>0</v>
      </c>
      <c r="V25" s="120">
        <f t="shared" si="4"/>
        <v>-21</v>
      </c>
      <c r="W25" s="121">
        <f t="shared" si="5"/>
        <v>0</v>
      </c>
      <c r="X25" s="121">
        <f t="shared" si="6"/>
        <v>0</v>
      </c>
      <c r="Y25" s="121">
        <f t="shared" si="7"/>
        <v>-2</v>
      </c>
      <c r="Z25" s="121">
        <f t="shared" si="8"/>
        <v>1</v>
      </c>
      <c r="AA25" s="121">
        <f t="shared" si="9"/>
        <v>1</v>
      </c>
      <c r="AB25" s="169">
        <f t="shared" si="10"/>
        <v>2</v>
      </c>
      <c r="AC25" s="188">
        <f t="shared" si="11"/>
        <v>-0.20792079207920791</v>
      </c>
      <c r="AD25" s="189" t="e">
        <f t="shared" si="12"/>
        <v>#DIV/0!</v>
      </c>
      <c r="AE25" s="189" t="e">
        <f t="shared" si="13"/>
        <v>#DIV/0!</v>
      </c>
      <c r="AF25" s="189">
        <f t="shared" si="14"/>
        <v>-1</v>
      </c>
      <c r="AG25" s="189" t="e">
        <f t="shared" si="15"/>
        <v>#DIV/0!</v>
      </c>
      <c r="AH25" s="189" t="e">
        <f t="shared" si="16"/>
        <v>#DIV/0!</v>
      </c>
      <c r="AI25" s="190">
        <f t="shared" si="17"/>
        <v>2</v>
      </c>
    </row>
    <row r="26" spans="1:35" x14ac:dyDescent="0.25">
      <c r="A26" s="30" t="s">
        <v>81</v>
      </c>
      <c r="B26" s="95">
        <v>3697</v>
      </c>
      <c r="C26" s="16">
        <v>3487</v>
      </c>
      <c r="D26" s="17">
        <f t="shared" si="2"/>
        <v>210</v>
      </c>
      <c r="E26" s="26">
        <f t="shared" si="3"/>
        <v>6.0223687983940351E-2</v>
      </c>
      <c r="F26" s="260">
        <v>2904</v>
      </c>
      <c r="G26" s="261">
        <v>336</v>
      </c>
      <c r="H26" s="261">
        <v>25</v>
      </c>
      <c r="I26" s="261">
        <v>45</v>
      </c>
      <c r="J26" s="261">
        <v>4</v>
      </c>
      <c r="K26" s="261">
        <v>50</v>
      </c>
      <c r="L26" s="262">
        <v>333</v>
      </c>
      <c r="M26" s="262">
        <v>174</v>
      </c>
      <c r="N26" s="120">
        <v>2725</v>
      </c>
      <c r="O26" s="121">
        <v>417</v>
      </c>
      <c r="P26" s="121">
        <v>22</v>
      </c>
      <c r="Q26" s="121">
        <v>52</v>
      </c>
      <c r="R26" s="121">
        <v>0</v>
      </c>
      <c r="S26" s="121">
        <v>15</v>
      </c>
      <c r="T26" s="169">
        <v>256</v>
      </c>
      <c r="U26" s="156">
        <v>71</v>
      </c>
      <c r="V26" s="120">
        <f t="shared" si="4"/>
        <v>179</v>
      </c>
      <c r="W26" s="121">
        <f t="shared" si="5"/>
        <v>-81</v>
      </c>
      <c r="X26" s="121">
        <f t="shared" si="6"/>
        <v>3</v>
      </c>
      <c r="Y26" s="121">
        <f t="shared" si="7"/>
        <v>-7</v>
      </c>
      <c r="Z26" s="121">
        <f t="shared" si="8"/>
        <v>4</v>
      </c>
      <c r="AA26" s="121">
        <f t="shared" si="9"/>
        <v>35</v>
      </c>
      <c r="AB26" s="169">
        <f t="shared" si="10"/>
        <v>77</v>
      </c>
      <c r="AC26" s="188">
        <f t="shared" si="11"/>
        <v>6.5688073394495408E-2</v>
      </c>
      <c r="AD26" s="189">
        <f t="shared" si="12"/>
        <v>-0.19424460431654678</v>
      </c>
      <c r="AE26" s="189">
        <f t="shared" si="13"/>
        <v>0.13636363636363635</v>
      </c>
      <c r="AF26" s="189">
        <f t="shared" si="14"/>
        <v>-0.13461538461538461</v>
      </c>
      <c r="AG26" s="189" t="e">
        <f t="shared" si="15"/>
        <v>#DIV/0!</v>
      </c>
      <c r="AH26" s="189">
        <f t="shared" si="16"/>
        <v>2.3333333333333335</v>
      </c>
      <c r="AI26" s="190">
        <f t="shared" si="17"/>
        <v>0.30078125</v>
      </c>
    </row>
    <row r="27" spans="1:35" x14ac:dyDescent="0.25">
      <c r="A27" s="31" t="s">
        <v>82</v>
      </c>
      <c r="B27" s="92">
        <f>B24-(B25+B26)</f>
        <v>1151</v>
      </c>
      <c r="C27" s="18">
        <f>C24-(C25+C26)</f>
        <v>1199</v>
      </c>
      <c r="D27" s="19">
        <f t="shared" si="2"/>
        <v>-48</v>
      </c>
      <c r="E27" s="27">
        <f t="shared" si="3"/>
        <v>-4.0033361134278564E-2</v>
      </c>
      <c r="F27" s="264">
        <f>F24-(F25+F26)</f>
        <v>1027</v>
      </c>
      <c r="G27" s="240">
        <f t="shared" ref="G27:M27" si="22">G24-(G25+G26)</f>
        <v>35</v>
      </c>
      <c r="H27" s="240">
        <f t="shared" si="22"/>
        <v>4</v>
      </c>
      <c r="I27" s="240">
        <f t="shared" si="22"/>
        <v>9</v>
      </c>
      <c r="J27" s="240">
        <f t="shared" si="22"/>
        <v>0</v>
      </c>
      <c r="K27" s="240">
        <f t="shared" si="22"/>
        <v>4</v>
      </c>
      <c r="L27" s="265">
        <f t="shared" si="22"/>
        <v>72</v>
      </c>
      <c r="M27" s="265">
        <f t="shared" si="22"/>
        <v>17</v>
      </c>
      <c r="N27" s="124">
        <v>1122</v>
      </c>
      <c r="O27" s="125">
        <v>29</v>
      </c>
      <c r="P27" s="125">
        <v>2</v>
      </c>
      <c r="Q27" s="125">
        <v>17</v>
      </c>
      <c r="R27" s="125">
        <v>0</v>
      </c>
      <c r="S27" s="125">
        <v>1</v>
      </c>
      <c r="T27" s="164">
        <v>28</v>
      </c>
      <c r="U27" s="153">
        <v>21</v>
      </c>
      <c r="V27" s="124">
        <f t="shared" si="4"/>
        <v>-95</v>
      </c>
      <c r="W27" s="125">
        <f t="shared" si="5"/>
        <v>6</v>
      </c>
      <c r="X27" s="125">
        <f t="shared" si="6"/>
        <v>2</v>
      </c>
      <c r="Y27" s="125">
        <f t="shared" si="7"/>
        <v>-8</v>
      </c>
      <c r="Z27" s="125">
        <f t="shared" si="8"/>
        <v>0</v>
      </c>
      <c r="AA27" s="125">
        <f t="shared" si="9"/>
        <v>3</v>
      </c>
      <c r="AB27" s="164">
        <f t="shared" si="10"/>
        <v>44</v>
      </c>
      <c r="AC27" s="179">
        <f t="shared" si="11"/>
        <v>-8.4670231729055259E-2</v>
      </c>
      <c r="AD27" s="180">
        <f t="shared" si="12"/>
        <v>0.20689655172413793</v>
      </c>
      <c r="AE27" s="180">
        <f t="shared" si="13"/>
        <v>1</v>
      </c>
      <c r="AF27" s="180">
        <f t="shared" si="14"/>
        <v>-0.47058823529411764</v>
      </c>
      <c r="AG27" s="180" t="e">
        <f t="shared" si="15"/>
        <v>#DIV/0!</v>
      </c>
      <c r="AH27" s="180">
        <f t="shared" si="16"/>
        <v>3</v>
      </c>
      <c r="AI27" s="181">
        <f t="shared" si="17"/>
        <v>1.5714285714285714</v>
      </c>
    </row>
    <row r="28" spans="1:35" x14ac:dyDescent="0.25">
      <c r="A28" s="7" t="s">
        <v>83</v>
      </c>
      <c r="B28" s="94">
        <v>2639</v>
      </c>
      <c r="C28" s="14">
        <v>2568</v>
      </c>
      <c r="D28" s="15">
        <f t="shared" si="2"/>
        <v>71</v>
      </c>
      <c r="E28" s="25">
        <f t="shared" si="3"/>
        <v>2.764797507788162E-2</v>
      </c>
      <c r="F28" s="256">
        <v>2470</v>
      </c>
      <c r="G28" s="257">
        <v>23</v>
      </c>
      <c r="H28" s="257">
        <v>9</v>
      </c>
      <c r="I28" s="257">
        <v>18</v>
      </c>
      <c r="J28" s="257">
        <v>1</v>
      </c>
      <c r="K28" s="257">
        <v>12</v>
      </c>
      <c r="L28" s="258">
        <v>106</v>
      </c>
      <c r="M28" s="277">
        <v>33</v>
      </c>
      <c r="N28" s="115">
        <v>2509</v>
      </c>
      <c r="O28" s="116">
        <v>23</v>
      </c>
      <c r="P28" s="116">
        <v>6</v>
      </c>
      <c r="Q28" s="116">
        <v>2</v>
      </c>
      <c r="R28" s="116">
        <v>0</v>
      </c>
      <c r="S28" s="116">
        <v>4</v>
      </c>
      <c r="T28" s="165">
        <v>24</v>
      </c>
      <c r="U28" s="154">
        <v>20</v>
      </c>
      <c r="V28" s="115">
        <f t="shared" si="4"/>
        <v>-39</v>
      </c>
      <c r="W28" s="116">
        <f t="shared" si="5"/>
        <v>0</v>
      </c>
      <c r="X28" s="116">
        <f t="shared" si="6"/>
        <v>3</v>
      </c>
      <c r="Y28" s="116">
        <f t="shared" si="7"/>
        <v>16</v>
      </c>
      <c r="Z28" s="116">
        <f t="shared" si="8"/>
        <v>1</v>
      </c>
      <c r="AA28" s="116">
        <f t="shared" si="9"/>
        <v>8</v>
      </c>
      <c r="AB28" s="165">
        <f t="shared" si="10"/>
        <v>82</v>
      </c>
      <c r="AC28" s="182">
        <f t="shared" si="11"/>
        <v>-1.5544041450777202E-2</v>
      </c>
      <c r="AD28" s="183">
        <f t="shared" si="12"/>
        <v>0</v>
      </c>
      <c r="AE28" s="183">
        <f t="shared" si="13"/>
        <v>0.5</v>
      </c>
      <c r="AF28" s="183">
        <f t="shared" si="14"/>
        <v>8</v>
      </c>
      <c r="AG28" s="183" t="e">
        <f t="shared" si="15"/>
        <v>#DIV/0!</v>
      </c>
      <c r="AH28" s="183">
        <f t="shared" si="16"/>
        <v>2</v>
      </c>
      <c r="AI28" s="184">
        <f t="shared" si="17"/>
        <v>3.4166666666666665</v>
      </c>
    </row>
    <row r="29" spans="1:35" x14ac:dyDescent="0.25">
      <c r="A29" s="30" t="s">
        <v>84</v>
      </c>
      <c r="B29" s="95">
        <v>1507</v>
      </c>
      <c r="C29" s="16">
        <v>1457</v>
      </c>
      <c r="D29" s="17">
        <f t="shared" si="2"/>
        <v>50</v>
      </c>
      <c r="E29" s="26">
        <f t="shared" si="3"/>
        <v>3.4317089910775568E-2</v>
      </c>
      <c r="F29" s="260">
        <v>1401</v>
      </c>
      <c r="G29" s="261">
        <v>19</v>
      </c>
      <c r="H29" s="261">
        <v>5</v>
      </c>
      <c r="I29" s="261">
        <v>10</v>
      </c>
      <c r="J29" s="261">
        <v>0</v>
      </c>
      <c r="K29" s="261">
        <v>6</v>
      </c>
      <c r="L29" s="262">
        <v>66</v>
      </c>
      <c r="M29" s="262">
        <v>19</v>
      </c>
      <c r="N29" s="120">
        <v>1424</v>
      </c>
      <c r="O29" s="121">
        <v>6</v>
      </c>
      <c r="P29" s="121">
        <v>6</v>
      </c>
      <c r="Q29" s="121">
        <v>1</v>
      </c>
      <c r="R29" s="121">
        <v>0</v>
      </c>
      <c r="S29" s="121">
        <v>3</v>
      </c>
      <c r="T29" s="169">
        <v>17</v>
      </c>
      <c r="U29" s="156">
        <v>14</v>
      </c>
      <c r="V29" s="120">
        <f t="shared" si="4"/>
        <v>-23</v>
      </c>
      <c r="W29" s="121">
        <f t="shared" si="5"/>
        <v>13</v>
      </c>
      <c r="X29" s="121">
        <f t="shared" si="6"/>
        <v>-1</v>
      </c>
      <c r="Y29" s="121">
        <f t="shared" si="7"/>
        <v>9</v>
      </c>
      <c r="Z29" s="121">
        <f t="shared" si="8"/>
        <v>0</v>
      </c>
      <c r="AA29" s="121">
        <f t="shared" si="9"/>
        <v>3</v>
      </c>
      <c r="AB29" s="169">
        <f t="shared" si="10"/>
        <v>49</v>
      </c>
      <c r="AC29" s="188">
        <f t="shared" si="11"/>
        <v>-1.6151685393258428E-2</v>
      </c>
      <c r="AD29" s="189">
        <f t="shared" si="12"/>
        <v>2.1666666666666665</v>
      </c>
      <c r="AE29" s="189">
        <f t="shared" si="13"/>
        <v>-0.16666666666666666</v>
      </c>
      <c r="AF29" s="189">
        <f t="shared" si="14"/>
        <v>9</v>
      </c>
      <c r="AG29" s="189" t="e">
        <f t="shared" si="15"/>
        <v>#DIV/0!</v>
      </c>
      <c r="AH29" s="189">
        <f t="shared" si="16"/>
        <v>1</v>
      </c>
      <c r="AI29" s="190">
        <f t="shared" si="17"/>
        <v>2.8823529411764706</v>
      </c>
    </row>
    <row r="30" spans="1:35" x14ac:dyDescent="0.25">
      <c r="A30" s="31" t="s">
        <v>85</v>
      </c>
      <c r="B30" s="92">
        <f>B28-B29</f>
        <v>1132</v>
      </c>
      <c r="C30" s="18">
        <f>C28-C29</f>
        <v>1111</v>
      </c>
      <c r="D30" s="19">
        <f t="shared" si="2"/>
        <v>21</v>
      </c>
      <c r="E30" s="27">
        <f t="shared" si="3"/>
        <v>1.8901890189018902E-2</v>
      </c>
      <c r="F30" s="264">
        <f>F28-F29</f>
        <v>1069</v>
      </c>
      <c r="G30" s="240">
        <f t="shared" ref="G30:M30" si="23">G28-G29</f>
        <v>4</v>
      </c>
      <c r="H30" s="240">
        <f t="shared" si="23"/>
        <v>4</v>
      </c>
      <c r="I30" s="240">
        <f t="shared" si="23"/>
        <v>8</v>
      </c>
      <c r="J30" s="240">
        <f t="shared" si="23"/>
        <v>1</v>
      </c>
      <c r="K30" s="240">
        <f t="shared" si="23"/>
        <v>6</v>
      </c>
      <c r="L30" s="265">
        <f t="shared" si="23"/>
        <v>40</v>
      </c>
      <c r="M30" s="265">
        <f t="shared" si="23"/>
        <v>14</v>
      </c>
      <c r="N30" s="124">
        <v>1085</v>
      </c>
      <c r="O30" s="125">
        <v>17</v>
      </c>
      <c r="P30" s="125">
        <v>0</v>
      </c>
      <c r="Q30" s="125">
        <v>1</v>
      </c>
      <c r="R30" s="125">
        <v>0</v>
      </c>
      <c r="S30" s="125">
        <v>1</v>
      </c>
      <c r="T30" s="164">
        <v>7</v>
      </c>
      <c r="U30" s="153">
        <v>6</v>
      </c>
      <c r="V30" s="124">
        <f t="shared" si="4"/>
        <v>-16</v>
      </c>
      <c r="W30" s="125">
        <f t="shared" si="5"/>
        <v>-13</v>
      </c>
      <c r="X30" s="125">
        <f t="shared" si="6"/>
        <v>4</v>
      </c>
      <c r="Y30" s="125">
        <f t="shared" si="7"/>
        <v>7</v>
      </c>
      <c r="Z30" s="125">
        <f t="shared" si="8"/>
        <v>1</v>
      </c>
      <c r="AA30" s="125">
        <f t="shared" si="9"/>
        <v>5</v>
      </c>
      <c r="AB30" s="164">
        <f t="shared" si="10"/>
        <v>33</v>
      </c>
      <c r="AC30" s="179">
        <f t="shared" si="11"/>
        <v>-1.4746543778801843E-2</v>
      </c>
      <c r="AD30" s="180">
        <f t="shared" si="12"/>
        <v>-0.76470588235294112</v>
      </c>
      <c r="AE30" s="180" t="e">
        <f t="shared" si="13"/>
        <v>#DIV/0!</v>
      </c>
      <c r="AF30" s="180">
        <f t="shared" si="14"/>
        <v>7</v>
      </c>
      <c r="AG30" s="180" t="e">
        <f t="shared" si="15"/>
        <v>#DIV/0!</v>
      </c>
      <c r="AH30" s="180">
        <f t="shared" si="16"/>
        <v>5</v>
      </c>
      <c r="AI30" s="181">
        <f t="shared" si="17"/>
        <v>4.7142857142857144</v>
      </c>
    </row>
    <row r="31" spans="1:35" x14ac:dyDescent="0.25">
      <c r="A31" s="7" t="s">
        <v>86</v>
      </c>
      <c r="B31" s="94">
        <v>818</v>
      </c>
      <c r="C31" s="14">
        <v>750</v>
      </c>
      <c r="D31" s="15">
        <f t="shared" si="2"/>
        <v>68</v>
      </c>
      <c r="E31" s="25">
        <f t="shared" si="3"/>
        <v>9.0666666666666673E-2</v>
      </c>
      <c r="F31" s="256">
        <v>772</v>
      </c>
      <c r="G31" s="257">
        <v>6</v>
      </c>
      <c r="H31" s="257">
        <v>0</v>
      </c>
      <c r="I31" s="257">
        <v>5</v>
      </c>
      <c r="J31" s="257">
        <v>0</v>
      </c>
      <c r="K31" s="257">
        <v>7</v>
      </c>
      <c r="L31" s="258">
        <v>28</v>
      </c>
      <c r="M31" s="277">
        <v>7</v>
      </c>
      <c r="N31" s="115">
        <v>729</v>
      </c>
      <c r="O31" s="116">
        <v>5</v>
      </c>
      <c r="P31" s="116">
        <v>1</v>
      </c>
      <c r="Q31" s="116">
        <v>4</v>
      </c>
      <c r="R31" s="116">
        <v>0</v>
      </c>
      <c r="S31" s="116">
        <v>1</v>
      </c>
      <c r="T31" s="165">
        <v>10</v>
      </c>
      <c r="U31" s="154">
        <v>2</v>
      </c>
      <c r="V31" s="115">
        <f t="shared" si="4"/>
        <v>43</v>
      </c>
      <c r="W31" s="116">
        <f t="shared" si="5"/>
        <v>1</v>
      </c>
      <c r="X31" s="116">
        <f t="shared" si="6"/>
        <v>-1</v>
      </c>
      <c r="Y31" s="116">
        <f t="shared" si="7"/>
        <v>1</v>
      </c>
      <c r="Z31" s="116">
        <f t="shared" si="8"/>
        <v>0</v>
      </c>
      <c r="AA31" s="116">
        <f t="shared" si="9"/>
        <v>6</v>
      </c>
      <c r="AB31" s="165">
        <f t="shared" si="10"/>
        <v>18</v>
      </c>
      <c r="AC31" s="182">
        <f t="shared" si="11"/>
        <v>5.8984910836762688E-2</v>
      </c>
      <c r="AD31" s="183">
        <f t="shared" si="12"/>
        <v>0.2</v>
      </c>
      <c r="AE31" s="183">
        <f t="shared" si="13"/>
        <v>-1</v>
      </c>
      <c r="AF31" s="183">
        <f t="shared" si="14"/>
        <v>0.25</v>
      </c>
      <c r="AG31" s="183" t="e">
        <f t="shared" si="15"/>
        <v>#DIV/0!</v>
      </c>
      <c r="AH31" s="183">
        <f t="shared" si="16"/>
        <v>6</v>
      </c>
      <c r="AI31" s="184">
        <f t="shared" si="17"/>
        <v>1.8</v>
      </c>
    </row>
    <row r="32" spans="1:35" x14ac:dyDescent="0.25">
      <c r="A32" s="7" t="s">
        <v>88</v>
      </c>
      <c r="B32" s="94">
        <v>3732</v>
      </c>
      <c r="C32" s="14">
        <v>3738</v>
      </c>
      <c r="D32" s="15">
        <f t="shared" si="2"/>
        <v>-6</v>
      </c>
      <c r="E32" s="25">
        <f t="shared" si="3"/>
        <v>-1.6051364365971107E-3</v>
      </c>
      <c r="F32" s="234">
        <v>3458</v>
      </c>
      <c r="G32" s="235">
        <v>52</v>
      </c>
      <c r="H32" s="235">
        <v>4</v>
      </c>
      <c r="I32" s="235">
        <v>21</v>
      </c>
      <c r="J32" s="235">
        <v>2</v>
      </c>
      <c r="K32" s="235">
        <v>23</v>
      </c>
      <c r="L32" s="277">
        <v>172</v>
      </c>
      <c r="M32" s="277">
        <v>45</v>
      </c>
      <c r="N32" s="115">
        <v>3573</v>
      </c>
      <c r="O32" s="116">
        <v>68</v>
      </c>
      <c r="P32" s="116">
        <v>4</v>
      </c>
      <c r="Q32" s="116">
        <v>20</v>
      </c>
      <c r="R32" s="116">
        <v>2</v>
      </c>
      <c r="S32" s="116">
        <v>13</v>
      </c>
      <c r="T32" s="165">
        <v>58</v>
      </c>
      <c r="U32" s="154">
        <v>20</v>
      </c>
      <c r="V32" s="115">
        <f t="shared" si="4"/>
        <v>-115</v>
      </c>
      <c r="W32" s="116">
        <f t="shared" si="5"/>
        <v>-16</v>
      </c>
      <c r="X32" s="116">
        <f t="shared" si="6"/>
        <v>0</v>
      </c>
      <c r="Y32" s="116">
        <f t="shared" si="7"/>
        <v>1</v>
      </c>
      <c r="Z32" s="116">
        <f t="shared" si="8"/>
        <v>0</v>
      </c>
      <c r="AA32" s="116">
        <f t="shared" si="9"/>
        <v>10</v>
      </c>
      <c r="AB32" s="165">
        <f t="shared" si="10"/>
        <v>114</v>
      </c>
      <c r="AC32" s="182">
        <f t="shared" si="11"/>
        <v>-3.2185838231178279E-2</v>
      </c>
      <c r="AD32" s="183">
        <f t="shared" si="12"/>
        <v>-0.23529411764705882</v>
      </c>
      <c r="AE32" s="183">
        <f t="shared" si="13"/>
        <v>0</v>
      </c>
      <c r="AF32" s="183">
        <f t="shared" si="14"/>
        <v>0.05</v>
      </c>
      <c r="AG32" s="183">
        <f t="shared" si="15"/>
        <v>0</v>
      </c>
      <c r="AH32" s="183">
        <f t="shared" si="16"/>
        <v>0.76923076923076927</v>
      </c>
      <c r="AI32" s="184">
        <f t="shared" si="17"/>
        <v>1.9655172413793103</v>
      </c>
    </row>
    <row r="33" spans="1:35" x14ac:dyDescent="0.25">
      <c r="A33" s="30" t="s">
        <v>87</v>
      </c>
      <c r="B33" s="95">
        <v>2052</v>
      </c>
      <c r="C33" s="16">
        <v>1993</v>
      </c>
      <c r="D33" s="17">
        <f t="shared" si="2"/>
        <v>59</v>
      </c>
      <c r="E33" s="26">
        <f t="shared" si="3"/>
        <v>2.960361264425489E-2</v>
      </c>
      <c r="F33" s="260">
        <v>1886</v>
      </c>
      <c r="G33" s="261">
        <v>43</v>
      </c>
      <c r="H33" s="261">
        <v>2</v>
      </c>
      <c r="I33" s="261">
        <v>12</v>
      </c>
      <c r="J33" s="261">
        <v>1</v>
      </c>
      <c r="K33" s="261">
        <v>8</v>
      </c>
      <c r="L33" s="262">
        <v>100</v>
      </c>
      <c r="M33" s="262">
        <v>32</v>
      </c>
      <c r="N33" s="120">
        <v>1896</v>
      </c>
      <c r="O33" s="121">
        <v>47</v>
      </c>
      <c r="P33" s="121">
        <v>1</v>
      </c>
      <c r="Q33" s="121">
        <v>4</v>
      </c>
      <c r="R33" s="121">
        <v>0</v>
      </c>
      <c r="S33" s="121">
        <v>11</v>
      </c>
      <c r="T33" s="169">
        <v>34</v>
      </c>
      <c r="U33" s="156">
        <v>13</v>
      </c>
      <c r="V33" s="120">
        <f t="shared" si="4"/>
        <v>-10</v>
      </c>
      <c r="W33" s="121">
        <f t="shared" si="5"/>
        <v>-4</v>
      </c>
      <c r="X33" s="121">
        <f t="shared" si="6"/>
        <v>1</v>
      </c>
      <c r="Y33" s="121">
        <f t="shared" si="7"/>
        <v>8</v>
      </c>
      <c r="Z33" s="121">
        <f t="shared" si="8"/>
        <v>1</v>
      </c>
      <c r="AA33" s="121">
        <f t="shared" si="9"/>
        <v>-3</v>
      </c>
      <c r="AB33" s="169">
        <f t="shared" si="10"/>
        <v>66</v>
      </c>
      <c r="AC33" s="188">
        <f t="shared" si="11"/>
        <v>-5.2742616033755272E-3</v>
      </c>
      <c r="AD33" s="189">
        <f t="shared" si="12"/>
        <v>-8.5106382978723402E-2</v>
      </c>
      <c r="AE33" s="189">
        <f t="shared" si="13"/>
        <v>1</v>
      </c>
      <c r="AF33" s="189">
        <f t="shared" si="14"/>
        <v>2</v>
      </c>
      <c r="AG33" s="189" t="e">
        <f t="shared" si="15"/>
        <v>#DIV/0!</v>
      </c>
      <c r="AH33" s="189">
        <f t="shared" si="16"/>
        <v>-0.27272727272727271</v>
      </c>
      <c r="AI33" s="190">
        <f t="shared" si="17"/>
        <v>1.9411764705882353</v>
      </c>
    </row>
    <row r="34" spans="1:35" x14ac:dyDescent="0.25">
      <c r="A34" s="30" t="s">
        <v>84</v>
      </c>
      <c r="B34" s="95">
        <v>723</v>
      </c>
      <c r="C34" s="16">
        <v>714</v>
      </c>
      <c r="D34" s="17">
        <f t="shared" si="2"/>
        <v>9</v>
      </c>
      <c r="E34" s="26">
        <f t="shared" si="3"/>
        <v>1.2605042016806723E-2</v>
      </c>
      <c r="F34" s="260">
        <v>668</v>
      </c>
      <c r="G34" s="261">
        <v>3</v>
      </c>
      <c r="H34" s="261">
        <v>0</v>
      </c>
      <c r="I34" s="261">
        <v>6</v>
      </c>
      <c r="J34" s="261">
        <v>0</v>
      </c>
      <c r="K34" s="261">
        <v>8</v>
      </c>
      <c r="L34" s="262">
        <v>38</v>
      </c>
      <c r="M34" s="262">
        <v>4</v>
      </c>
      <c r="N34" s="120">
        <v>682</v>
      </c>
      <c r="O34" s="121">
        <v>10</v>
      </c>
      <c r="P34" s="121">
        <v>2</v>
      </c>
      <c r="Q34" s="121">
        <v>10</v>
      </c>
      <c r="R34" s="121">
        <v>0</v>
      </c>
      <c r="S34" s="121">
        <v>1</v>
      </c>
      <c r="T34" s="169">
        <v>9</v>
      </c>
      <c r="U34" s="156">
        <v>5</v>
      </c>
      <c r="V34" s="120">
        <f t="shared" si="4"/>
        <v>-14</v>
      </c>
      <c r="W34" s="121">
        <f t="shared" si="5"/>
        <v>-7</v>
      </c>
      <c r="X34" s="121">
        <f t="shared" si="6"/>
        <v>-2</v>
      </c>
      <c r="Y34" s="121">
        <f t="shared" si="7"/>
        <v>-4</v>
      </c>
      <c r="Z34" s="121">
        <f t="shared" si="8"/>
        <v>0</v>
      </c>
      <c r="AA34" s="121">
        <f t="shared" si="9"/>
        <v>7</v>
      </c>
      <c r="AB34" s="169">
        <f t="shared" si="10"/>
        <v>29</v>
      </c>
      <c r="AC34" s="188">
        <f t="shared" si="11"/>
        <v>-2.0527859237536656E-2</v>
      </c>
      <c r="AD34" s="189">
        <f t="shared" si="12"/>
        <v>-0.7</v>
      </c>
      <c r="AE34" s="189">
        <f t="shared" si="13"/>
        <v>-1</v>
      </c>
      <c r="AF34" s="189">
        <f t="shared" si="14"/>
        <v>-0.4</v>
      </c>
      <c r="AG34" s="189" t="e">
        <f t="shared" si="15"/>
        <v>#DIV/0!</v>
      </c>
      <c r="AH34" s="189">
        <f t="shared" si="16"/>
        <v>7</v>
      </c>
      <c r="AI34" s="190">
        <f t="shared" si="17"/>
        <v>3.2222222222222223</v>
      </c>
    </row>
    <row r="35" spans="1:35" x14ac:dyDescent="0.25">
      <c r="A35" s="31" t="s">
        <v>89</v>
      </c>
      <c r="B35" s="92">
        <f>B32-(B33+B34)</f>
        <v>957</v>
      </c>
      <c r="C35" s="18">
        <f>C32-(C33+C34)</f>
        <v>1031</v>
      </c>
      <c r="D35" s="19">
        <f t="shared" si="2"/>
        <v>-74</v>
      </c>
      <c r="E35" s="27">
        <f t="shared" si="3"/>
        <v>-7.1774975751697376E-2</v>
      </c>
      <c r="F35" s="264">
        <f>F32-(F33+F34)</f>
        <v>904</v>
      </c>
      <c r="G35" s="240">
        <f t="shared" ref="G35:M35" si="24">G32-(G33+G34)</f>
        <v>6</v>
      </c>
      <c r="H35" s="240">
        <f t="shared" si="24"/>
        <v>2</v>
      </c>
      <c r="I35" s="240">
        <f t="shared" si="24"/>
        <v>3</v>
      </c>
      <c r="J35" s="240">
        <f t="shared" si="24"/>
        <v>1</v>
      </c>
      <c r="K35" s="240">
        <f t="shared" si="24"/>
        <v>7</v>
      </c>
      <c r="L35" s="265">
        <f t="shared" si="24"/>
        <v>34</v>
      </c>
      <c r="M35" s="265">
        <f t="shared" si="24"/>
        <v>9</v>
      </c>
      <c r="N35" s="124">
        <v>995</v>
      </c>
      <c r="O35" s="125">
        <v>11</v>
      </c>
      <c r="P35" s="125">
        <v>1</v>
      </c>
      <c r="Q35" s="125">
        <v>6</v>
      </c>
      <c r="R35" s="125">
        <v>2</v>
      </c>
      <c r="S35" s="125">
        <v>1</v>
      </c>
      <c r="T35" s="164">
        <v>15</v>
      </c>
      <c r="U35" s="153">
        <v>2</v>
      </c>
      <c r="V35" s="124">
        <f t="shared" si="4"/>
        <v>-91</v>
      </c>
      <c r="W35" s="125">
        <f t="shared" si="5"/>
        <v>-5</v>
      </c>
      <c r="X35" s="125">
        <f t="shared" si="6"/>
        <v>1</v>
      </c>
      <c r="Y35" s="125">
        <f t="shared" si="7"/>
        <v>-3</v>
      </c>
      <c r="Z35" s="125">
        <f t="shared" si="8"/>
        <v>-1</v>
      </c>
      <c r="AA35" s="125">
        <f t="shared" si="9"/>
        <v>6</v>
      </c>
      <c r="AB35" s="164">
        <f t="shared" si="10"/>
        <v>19</v>
      </c>
      <c r="AC35" s="179">
        <f t="shared" si="11"/>
        <v>-9.1457286432160806E-2</v>
      </c>
      <c r="AD35" s="180">
        <f t="shared" si="12"/>
        <v>-0.45454545454545453</v>
      </c>
      <c r="AE35" s="180">
        <f t="shared" si="13"/>
        <v>1</v>
      </c>
      <c r="AF35" s="180">
        <f t="shared" si="14"/>
        <v>-0.5</v>
      </c>
      <c r="AG35" s="180">
        <f t="shared" si="15"/>
        <v>-0.5</v>
      </c>
      <c r="AH35" s="180">
        <f t="shared" si="16"/>
        <v>6</v>
      </c>
      <c r="AI35" s="181">
        <f t="shared" si="17"/>
        <v>1.2666666666666666</v>
      </c>
    </row>
    <row r="36" spans="1:35" x14ac:dyDescent="0.25">
      <c r="A36" s="38" t="s">
        <v>96</v>
      </c>
      <c r="B36" s="86">
        <v>2478</v>
      </c>
      <c r="C36" s="14">
        <v>2581</v>
      </c>
      <c r="D36" s="15">
        <f t="shared" si="2"/>
        <v>-103</v>
      </c>
      <c r="E36" s="25">
        <f t="shared" si="3"/>
        <v>-3.9907012785741963E-2</v>
      </c>
      <c r="F36" s="256">
        <v>2311</v>
      </c>
      <c r="G36" s="257">
        <v>15</v>
      </c>
      <c r="H36" s="257">
        <v>9</v>
      </c>
      <c r="I36" s="257">
        <v>9</v>
      </c>
      <c r="J36" s="257">
        <v>2</v>
      </c>
      <c r="K36" s="257">
        <v>13</v>
      </c>
      <c r="L36" s="258">
        <v>119</v>
      </c>
      <c r="M36" s="277">
        <v>28</v>
      </c>
      <c r="N36" s="115">
        <v>2502</v>
      </c>
      <c r="O36" s="116">
        <v>17</v>
      </c>
      <c r="P36" s="116">
        <v>4</v>
      </c>
      <c r="Q36" s="116">
        <v>9</v>
      </c>
      <c r="R36" s="116">
        <v>0</v>
      </c>
      <c r="S36" s="116">
        <v>6</v>
      </c>
      <c r="T36" s="165">
        <v>43</v>
      </c>
      <c r="U36" s="154">
        <v>13</v>
      </c>
      <c r="V36" s="115">
        <f t="shared" si="4"/>
        <v>-191</v>
      </c>
      <c r="W36" s="116">
        <f t="shared" si="5"/>
        <v>-2</v>
      </c>
      <c r="X36" s="116">
        <f t="shared" si="6"/>
        <v>5</v>
      </c>
      <c r="Y36" s="116">
        <f t="shared" si="7"/>
        <v>0</v>
      </c>
      <c r="Z36" s="116">
        <f t="shared" si="8"/>
        <v>2</v>
      </c>
      <c r="AA36" s="116">
        <f t="shared" si="9"/>
        <v>7</v>
      </c>
      <c r="AB36" s="165">
        <f t="shared" si="10"/>
        <v>76</v>
      </c>
      <c r="AC36" s="182">
        <f t="shared" si="11"/>
        <v>-7.633892885691447E-2</v>
      </c>
      <c r="AD36" s="183">
        <f t="shared" si="12"/>
        <v>-0.11764705882352941</v>
      </c>
      <c r="AE36" s="183">
        <f t="shared" si="13"/>
        <v>1.25</v>
      </c>
      <c r="AF36" s="183">
        <f t="shared" si="14"/>
        <v>0</v>
      </c>
      <c r="AG36" s="183" t="e">
        <f t="shared" si="15"/>
        <v>#DIV/0!</v>
      </c>
      <c r="AH36" s="183">
        <f t="shared" si="16"/>
        <v>1.1666666666666667</v>
      </c>
      <c r="AI36" s="184">
        <f t="shared" si="17"/>
        <v>1.7674418604651163</v>
      </c>
    </row>
    <row r="37" spans="1:35" x14ac:dyDescent="0.25">
      <c r="A37" s="30" t="s">
        <v>97</v>
      </c>
      <c r="B37" s="95">
        <v>415</v>
      </c>
      <c r="C37" s="16">
        <v>479</v>
      </c>
      <c r="D37" s="17">
        <f t="shared" si="2"/>
        <v>-64</v>
      </c>
      <c r="E37" s="26">
        <f t="shared" si="3"/>
        <v>-0.1336116910229645</v>
      </c>
      <c r="F37" s="260">
        <v>393</v>
      </c>
      <c r="G37" s="261">
        <v>2</v>
      </c>
      <c r="H37" s="261">
        <v>0</v>
      </c>
      <c r="I37" s="261">
        <v>1</v>
      </c>
      <c r="J37" s="261">
        <v>1</v>
      </c>
      <c r="K37" s="261">
        <v>3</v>
      </c>
      <c r="L37" s="262">
        <v>15</v>
      </c>
      <c r="M37" s="262">
        <v>3</v>
      </c>
      <c r="N37" s="120">
        <v>466</v>
      </c>
      <c r="O37" s="121">
        <v>1</v>
      </c>
      <c r="P37" s="121">
        <v>1</v>
      </c>
      <c r="Q37" s="121">
        <v>0</v>
      </c>
      <c r="R37" s="121">
        <v>0</v>
      </c>
      <c r="S37" s="121">
        <v>1</v>
      </c>
      <c r="T37" s="169">
        <v>10</v>
      </c>
      <c r="U37" s="156">
        <v>4</v>
      </c>
      <c r="V37" s="120">
        <f t="shared" si="4"/>
        <v>-73</v>
      </c>
      <c r="W37" s="121">
        <f t="shared" si="5"/>
        <v>1</v>
      </c>
      <c r="X37" s="121">
        <f t="shared" si="6"/>
        <v>-1</v>
      </c>
      <c r="Y37" s="121">
        <f t="shared" si="7"/>
        <v>1</v>
      </c>
      <c r="Z37" s="121">
        <f t="shared" si="8"/>
        <v>1</v>
      </c>
      <c r="AA37" s="121">
        <f t="shared" si="9"/>
        <v>2</v>
      </c>
      <c r="AB37" s="169">
        <f t="shared" si="10"/>
        <v>5</v>
      </c>
      <c r="AC37" s="188">
        <f t="shared" si="11"/>
        <v>-0.15665236051502146</v>
      </c>
      <c r="AD37" s="189">
        <f t="shared" si="12"/>
        <v>1</v>
      </c>
      <c r="AE37" s="189">
        <f t="shared" si="13"/>
        <v>-1</v>
      </c>
      <c r="AF37" s="189" t="e">
        <f t="shared" si="14"/>
        <v>#DIV/0!</v>
      </c>
      <c r="AG37" s="189" t="e">
        <f t="shared" si="15"/>
        <v>#DIV/0!</v>
      </c>
      <c r="AH37" s="189">
        <f t="shared" si="16"/>
        <v>2</v>
      </c>
      <c r="AI37" s="190">
        <f t="shared" si="17"/>
        <v>0.5</v>
      </c>
    </row>
    <row r="38" spans="1:35" x14ac:dyDescent="0.25">
      <c r="A38" s="31" t="s">
        <v>98</v>
      </c>
      <c r="B38" s="92">
        <f>B36-B37</f>
        <v>2063</v>
      </c>
      <c r="C38" s="18">
        <f>C36-C37</f>
        <v>2102</v>
      </c>
      <c r="D38" s="19">
        <f t="shared" si="2"/>
        <v>-39</v>
      </c>
      <c r="E38" s="27">
        <f t="shared" si="3"/>
        <v>-1.8553758325404377E-2</v>
      </c>
      <c r="F38" s="264">
        <f>F36-F37</f>
        <v>1918</v>
      </c>
      <c r="G38" s="240">
        <f t="shared" ref="G38:M38" si="25">G36-G37</f>
        <v>13</v>
      </c>
      <c r="H38" s="240">
        <f t="shared" si="25"/>
        <v>9</v>
      </c>
      <c r="I38" s="240">
        <f t="shared" si="25"/>
        <v>8</v>
      </c>
      <c r="J38" s="240">
        <f t="shared" si="25"/>
        <v>1</v>
      </c>
      <c r="K38" s="240">
        <f t="shared" si="25"/>
        <v>10</v>
      </c>
      <c r="L38" s="265">
        <f t="shared" si="25"/>
        <v>104</v>
      </c>
      <c r="M38" s="265">
        <f t="shared" si="25"/>
        <v>25</v>
      </c>
      <c r="N38" s="124">
        <v>2036</v>
      </c>
      <c r="O38" s="125">
        <v>16</v>
      </c>
      <c r="P38" s="125">
        <v>3</v>
      </c>
      <c r="Q38" s="125">
        <v>9</v>
      </c>
      <c r="R38" s="125">
        <v>0</v>
      </c>
      <c r="S38" s="125">
        <v>5</v>
      </c>
      <c r="T38" s="164">
        <v>33</v>
      </c>
      <c r="U38" s="153">
        <v>9</v>
      </c>
      <c r="V38" s="124">
        <f t="shared" si="4"/>
        <v>-118</v>
      </c>
      <c r="W38" s="125">
        <f t="shared" si="5"/>
        <v>-3</v>
      </c>
      <c r="X38" s="125">
        <f t="shared" si="6"/>
        <v>6</v>
      </c>
      <c r="Y38" s="125">
        <f t="shared" si="7"/>
        <v>-1</v>
      </c>
      <c r="Z38" s="125">
        <f t="shared" si="8"/>
        <v>1</v>
      </c>
      <c r="AA38" s="125">
        <f t="shared" si="9"/>
        <v>5</v>
      </c>
      <c r="AB38" s="164">
        <f t="shared" si="10"/>
        <v>71</v>
      </c>
      <c r="AC38" s="179">
        <f t="shared" si="11"/>
        <v>-5.7956777996070727E-2</v>
      </c>
      <c r="AD38" s="180">
        <f t="shared" si="12"/>
        <v>-0.1875</v>
      </c>
      <c r="AE38" s="180">
        <f t="shared" si="13"/>
        <v>2</v>
      </c>
      <c r="AF38" s="180">
        <f t="shared" si="14"/>
        <v>-0.1111111111111111</v>
      </c>
      <c r="AG38" s="180" t="e">
        <f t="shared" si="15"/>
        <v>#DIV/0!</v>
      </c>
      <c r="AH38" s="180">
        <f t="shared" si="16"/>
        <v>1</v>
      </c>
      <c r="AI38" s="181">
        <f t="shared" si="17"/>
        <v>2.1515151515151514</v>
      </c>
    </row>
    <row r="39" spans="1:35" x14ac:dyDescent="0.25">
      <c r="A39" s="8" t="s">
        <v>90</v>
      </c>
      <c r="B39" s="97">
        <v>9534</v>
      </c>
      <c r="C39" s="20">
        <v>8041</v>
      </c>
      <c r="D39" s="21">
        <f t="shared" si="2"/>
        <v>1493</v>
      </c>
      <c r="E39" s="28">
        <f t="shared" si="3"/>
        <v>0.18567342370351947</v>
      </c>
      <c r="F39" s="267">
        <v>8168</v>
      </c>
      <c r="G39" s="268">
        <v>288</v>
      </c>
      <c r="H39" s="268">
        <v>13</v>
      </c>
      <c r="I39" s="268">
        <v>321</v>
      </c>
      <c r="J39" s="268">
        <v>1</v>
      </c>
      <c r="K39" s="268">
        <v>106</v>
      </c>
      <c r="L39" s="269">
        <v>637</v>
      </c>
      <c r="M39" s="269">
        <v>303</v>
      </c>
      <c r="N39" s="204">
        <v>7320</v>
      </c>
      <c r="O39" s="205">
        <v>339</v>
      </c>
      <c r="P39" s="205">
        <v>14</v>
      </c>
      <c r="Q39" s="205">
        <v>172</v>
      </c>
      <c r="R39" s="205">
        <v>0</v>
      </c>
      <c r="S39" s="205">
        <v>45</v>
      </c>
      <c r="T39" s="206">
        <v>151</v>
      </c>
      <c r="U39" s="199">
        <v>171</v>
      </c>
      <c r="V39" s="204">
        <f t="shared" si="4"/>
        <v>848</v>
      </c>
      <c r="W39" s="205">
        <f t="shared" si="5"/>
        <v>-51</v>
      </c>
      <c r="X39" s="205">
        <f t="shared" si="6"/>
        <v>-1</v>
      </c>
      <c r="Y39" s="205">
        <f t="shared" si="7"/>
        <v>149</v>
      </c>
      <c r="Z39" s="205">
        <f t="shared" si="8"/>
        <v>1</v>
      </c>
      <c r="AA39" s="205">
        <f t="shared" si="9"/>
        <v>61</v>
      </c>
      <c r="AB39" s="206">
        <f t="shared" si="10"/>
        <v>486</v>
      </c>
      <c r="AC39" s="213">
        <f t="shared" si="11"/>
        <v>0.11584699453551912</v>
      </c>
      <c r="AD39" s="214">
        <f t="shared" si="12"/>
        <v>-0.15044247787610621</v>
      </c>
      <c r="AE39" s="214">
        <f t="shared" si="13"/>
        <v>-7.1428571428571425E-2</v>
      </c>
      <c r="AF39" s="214">
        <f t="shared" si="14"/>
        <v>0.86627906976744184</v>
      </c>
      <c r="AG39" s="214" t="e">
        <f t="shared" si="15"/>
        <v>#DIV/0!</v>
      </c>
      <c r="AH39" s="214">
        <f t="shared" si="16"/>
        <v>1.3555555555555556</v>
      </c>
      <c r="AI39" s="215">
        <f t="shared" si="17"/>
        <v>3.2185430463576159</v>
      </c>
    </row>
    <row r="40" spans="1:35" x14ac:dyDescent="0.25">
      <c r="A40" s="9" t="s">
        <v>186</v>
      </c>
      <c r="B40" s="61">
        <v>2</v>
      </c>
      <c r="C40" s="132">
        <v>0</v>
      </c>
      <c r="D40" s="133">
        <f t="shared" si="2"/>
        <v>2</v>
      </c>
      <c r="E40" s="134" t="s">
        <v>188</v>
      </c>
      <c r="F40" s="234">
        <v>1</v>
      </c>
      <c r="G40" s="235">
        <v>1</v>
      </c>
      <c r="H40" s="236">
        <v>0</v>
      </c>
      <c r="I40" s="235">
        <v>0</v>
      </c>
      <c r="J40" s="235">
        <v>0</v>
      </c>
      <c r="K40" s="236">
        <v>0</v>
      </c>
      <c r="L40" s="237">
        <v>0</v>
      </c>
      <c r="M40" s="237">
        <v>0</v>
      </c>
      <c r="N40" s="234"/>
      <c r="O40" s="235"/>
      <c r="P40" s="236"/>
      <c r="Q40" s="235"/>
      <c r="R40" s="235"/>
      <c r="S40" s="236"/>
      <c r="T40" s="237"/>
      <c r="U40" s="237"/>
      <c r="V40" s="234">
        <f t="shared" si="4"/>
        <v>1</v>
      </c>
      <c r="W40" s="235">
        <f t="shared" si="5"/>
        <v>1</v>
      </c>
      <c r="X40" s="236">
        <f t="shared" si="6"/>
        <v>0</v>
      </c>
      <c r="Y40" s="235">
        <f t="shared" si="7"/>
        <v>0</v>
      </c>
      <c r="Z40" s="235">
        <f t="shared" si="8"/>
        <v>0</v>
      </c>
      <c r="AA40" s="236">
        <f t="shared" si="9"/>
        <v>0</v>
      </c>
      <c r="AB40" s="237">
        <f t="shared" si="10"/>
        <v>0</v>
      </c>
      <c r="AC40" s="243" t="e">
        <f t="shared" si="11"/>
        <v>#DIV/0!</v>
      </c>
      <c r="AD40" s="244" t="e">
        <f t="shared" si="12"/>
        <v>#DIV/0!</v>
      </c>
      <c r="AE40" s="245" t="e">
        <f t="shared" si="13"/>
        <v>#DIV/0!</v>
      </c>
      <c r="AF40" s="244" t="e">
        <f t="shared" si="14"/>
        <v>#DIV/0!</v>
      </c>
      <c r="AG40" s="244" t="e">
        <f t="shared" si="15"/>
        <v>#DIV/0!</v>
      </c>
      <c r="AH40" s="245" t="e">
        <f t="shared" si="16"/>
        <v>#DIV/0!</v>
      </c>
      <c r="AI40" s="246" t="e">
        <f t="shared" si="17"/>
        <v>#DIV/0!</v>
      </c>
    </row>
    <row r="41" spans="1:35" x14ac:dyDescent="0.25">
      <c r="A41" s="9" t="s">
        <v>187</v>
      </c>
      <c r="B41" s="131">
        <f>B39-B40</f>
        <v>9532</v>
      </c>
      <c r="C41" s="52">
        <f>C39-C40</f>
        <v>8041</v>
      </c>
      <c r="D41" s="53">
        <f>D39-D40</f>
        <v>1491</v>
      </c>
      <c r="E41" s="130">
        <f t="shared" si="3"/>
        <v>0.18542469842059445</v>
      </c>
      <c r="F41" s="238">
        <f t="shared" ref="F41:M41" si="26">F39-F40</f>
        <v>8167</v>
      </c>
      <c r="G41" s="239">
        <f t="shared" si="26"/>
        <v>287</v>
      </c>
      <c r="H41" s="240">
        <f t="shared" si="26"/>
        <v>13</v>
      </c>
      <c r="I41" s="239">
        <f t="shared" si="26"/>
        <v>321</v>
      </c>
      <c r="J41" s="239">
        <f t="shared" si="26"/>
        <v>1</v>
      </c>
      <c r="K41" s="240">
        <f t="shared" si="26"/>
        <v>106</v>
      </c>
      <c r="L41" s="241">
        <f t="shared" si="26"/>
        <v>637</v>
      </c>
      <c r="M41" s="266">
        <f t="shared" si="26"/>
        <v>303</v>
      </c>
      <c r="N41" s="238"/>
      <c r="O41" s="239"/>
      <c r="P41" s="240"/>
      <c r="Q41" s="239"/>
      <c r="R41" s="239"/>
      <c r="S41" s="240"/>
      <c r="T41" s="241"/>
      <c r="U41" s="241"/>
      <c r="V41" s="238">
        <f t="shared" si="4"/>
        <v>8167</v>
      </c>
      <c r="W41" s="239">
        <f t="shared" si="5"/>
        <v>287</v>
      </c>
      <c r="X41" s="240">
        <f t="shared" si="6"/>
        <v>13</v>
      </c>
      <c r="Y41" s="239">
        <f t="shared" si="7"/>
        <v>321</v>
      </c>
      <c r="Z41" s="239">
        <f t="shared" si="8"/>
        <v>1</v>
      </c>
      <c r="AA41" s="240">
        <f t="shared" si="9"/>
        <v>106</v>
      </c>
      <c r="AB41" s="241">
        <f t="shared" si="10"/>
        <v>637</v>
      </c>
      <c r="AC41" s="247" t="e">
        <f t="shared" si="11"/>
        <v>#DIV/0!</v>
      </c>
      <c r="AD41" s="248" t="e">
        <f t="shared" si="12"/>
        <v>#DIV/0!</v>
      </c>
      <c r="AE41" s="249" t="e">
        <f t="shared" si="13"/>
        <v>#DIV/0!</v>
      </c>
      <c r="AF41" s="248" t="e">
        <f t="shared" si="14"/>
        <v>#DIV/0!</v>
      </c>
      <c r="AG41" s="248" t="e">
        <f t="shared" si="15"/>
        <v>#DIV/0!</v>
      </c>
      <c r="AH41" s="249" t="e">
        <f t="shared" si="16"/>
        <v>#DIV/0!</v>
      </c>
      <c r="AI41" s="250" t="e">
        <f t="shared" si="17"/>
        <v>#DIV/0!</v>
      </c>
    </row>
    <row r="42" spans="1:35" x14ac:dyDescent="0.25">
      <c r="A42" s="8" t="s">
        <v>91</v>
      </c>
      <c r="B42" s="97">
        <v>25441</v>
      </c>
      <c r="C42" s="20">
        <v>25719</v>
      </c>
      <c r="D42" s="21">
        <f t="shared" si="2"/>
        <v>-278</v>
      </c>
      <c r="E42" s="28">
        <f t="shared" si="3"/>
        <v>-1.0809129437380924E-2</v>
      </c>
      <c r="F42" s="267">
        <v>20140</v>
      </c>
      <c r="G42" s="268">
        <v>2823</v>
      </c>
      <c r="H42" s="268">
        <v>92</v>
      </c>
      <c r="I42" s="268">
        <v>181</v>
      </c>
      <c r="J42" s="268">
        <v>20</v>
      </c>
      <c r="K42" s="268">
        <v>242</v>
      </c>
      <c r="L42" s="269">
        <v>1943</v>
      </c>
      <c r="M42" s="269">
        <v>597</v>
      </c>
      <c r="N42" s="204">
        <v>21095</v>
      </c>
      <c r="O42" s="205">
        <v>3446</v>
      </c>
      <c r="P42" s="205">
        <v>95</v>
      </c>
      <c r="Q42" s="205">
        <v>120</v>
      </c>
      <c r="R42" s="205">
        <v>11</v>
      </c>
      <c r="S42" s="205">
        <v>120</v>
      </c>
      <c r="T42" s="206">
        <v>832</v>
      </c>
      <c r="U42" s="199">
        <v>426</v>
      </c>
      <c r="V42" s="204">
        <f t="shared" si="4"/>
        <v>-955</v>
      </c>
      <c r="W42" s="205">
        <f t="shared" si="5"/>
        <v>-623</v>
      </c>
      <c r="X42" s="205">
        <f t="shared" si="6"/>
        <v>-3</v>
      </c>
      <c r="Y42" s="205">
        <f t="shared" si="7"/>
        <v>61</v>
      </c>
      <c r="Z42" s="205">
        <f t="shared" si="8"/>
        <v>9</v>
      </c>
      <c r="AA42" s="205">
        <f t="shared" si="9"/>
        <v>122</v>
      </c>
      <c r="AB42" s="206">
        <f t="shared" si="10"/>
        <v>1111</v>
      </c>
      <c r="AC42" s="213">
        <f t="shared" si="11"/>
        <v>-4.527139132495852E-2</v>
      </c>
      <c r="AD42" s="214">
        <f t="shared" si="12"/>
        <v>-0.1807893209518282</v>
      </c>
      <c r="AE42" s="214">
        <f t="shared" si="13"/>
        <v>-3.1578947368421054E-2</v>
      </c>
      <c r="AF42" s="214">
        <f t="shared" si="14"/>
        <v>0.5083333333333333</v>
      </c>
      <c r="AG42" s="214">
        <f t="shared" si="15"/>
        <v>0.81818181818181823</v>
      </c>
      <c r="AH42" s="214">
        <f t="shared" si="16"/>
        <v>1.0166666666666666</v>
      </c>
      <c r="AI42" s="215">
        <f t="shared" si="17"/>
        <v>1.3353365384615385</v>
      </c>
    </row>
    <row r="43" spans="1:35" x14ac:dyDescent="0.25">
      <c r="A43" s="7" t="s">
        <v>92</v>
      </c>
      <c r="B43" s="94">
        <v>6742</v>
      </c>
      <c r="C43" s="14">
        <v>6537</v>
      </c>
      <c r="D43" s="15">
        <f t="shared" si="2"/>
        <v>205</v>
      </c>
      <c r="E43" s="25">
        <f t="shared" si="3"/>
        <v>3.1359951047881293E-2</v>
      </c>
      <c r="F43" s="256">
        <v>4218</v>
      </c>
      <c r="G43" s="257">
        <v>2122</v>
      </c>
      <c r="H43" s="257">
        <v>26</v>
      </c>
      <c r="I43" s="257">
        <v>21</v>
      </c>
      <c r="J43" s="257">
        <v>0</v>
      </c>
      <c r="K43" s="257">
        <v>99</v>
      </c>
      <c r="L43" s="258">
        <v>256</v>
      </c>
      <c r="M43" s="277">
        <v>93</v>
      </c>
      <c r="N43" s="115">
        <v>4278</v>
      </c>
      <c r="O43" s="116">
        <v>2025</v>
      </c>
      <c r="P43" s="116">
        <v>24</v>
      </c>
      <c r="Q43" s="116">
        <v>22</v>
      </c>
      <c r="R43" s="116">
        <v>2</v>
      </c>
      <c r="S43" s="116">
        <v>24</v>
      </c>
      <c r="T43" s="165">
        <v>162</v>
      </c>
      <c r="U43" s="154">
        <v>82</v>
      </c>
      <c r="V43" s="115">
        <f t="shared" si="4"/>
        <v>-60</v>
      </c>
      <c r="W43" s="116">
        <f t="shared" si="5"/>
        <v>97</v>
      </c>
      <c r="X43" s="116">
        <f t="shared" si="6"/>
        <v>2</v>
      </c>
      <c r="Y43" s="116">
        <f t="shared" si="7"/>
        <v>-1</v>
      </c>
      <c r="Z43" s="116">
        <f t="shared" si="8"/>
        <v>-2</v>
      </c>
      <c r="AA43" s="116">
        <f t="shared" si="9"/>
        <v>75</v>
      </c>
      <c r="AB43" s="165">
        <f t="shared" si="10"/>
        <v>94</v>
      </c>
      <c r="AC43" s="182">
        <f t="shared" si="11"/>
        <v>-1.4025245441795231E-2</v>
      </c>
      <c r="AD43" s="183">
        <f t="shared" si="12"/>
        <v>4.7901234567901234E-2</v>
      </c>
      <c r="AE43" s="183">
        <f t="shared" si="13"/>
        <v>8.3333333333333329E-2</v>
      </c>
      <c r="AF43" s="183">
        <f t="shared" si="14"/>
        <v>-4.5454545454545456E-2</v>
      </c>
      <c r="AG43" s="183">
        <f t="shared" si="15"/>
        <v>-1</v>
      </c>
      <c r="AH43" s="183">
        <f t="shared" si="16"/>
        <v>3.125</v>
      </c>
      <c r="AI43" s="184">
        <f t="shared" si="17"/>
        <v>0.58024691358024694</v>
      </c>
    </row>
    <row r="44" spans="1:35" x14ac:dyDescent="0.25">
      <c r="A44" s="30" t="s">
        <v>93</v>
      </c>
      <c r="B44" s="95">
        <v>2410</v>
      </c>
      <c r="C44" s="16">
        <v>2271</v>
      </c>
      <c r="D44" s="17">
        <f t="shared" si="2"/>
        <v>139</v>
      </c>
      <c r="E44" s="26">
        <f t="shared" si="3"/>
        <v>6.1206516952884191E-2</v>
      </c>
      <c r="F44" s="260">
        <v>257</v>
      </c>
      <c r="G44" s="261">
        <v>2016</v>
      </c>
      <c r="H44" s="261">
        <v>11</v>
      </c>
      <c r="I44" s="261">
        <v>6</v>
      </c>
      <c r="J44" s="261">
        <v>0</v>
      </c>
      <c r="K44" s="261">
        <v>76</v>
      </c>
      <c r="L44" s="262">
        <v>44</v>
      </c>
      <c r="M44" s="262">
        <v>17</v>
      </c>
      <c r="N44" s="120">
        <v>292</v>
      </c>
      <c r="O44" s="121">
        <v>1868</v>
      </c>
      <c r="P44" s="121">
        <v>5</v>
      </c>
      <c r="Q44" s="121">
        <v>3</v>
      </c>
      <c r="R44" s="121">
        <v>0</v>
      </c>
      <c r="S44" s="121">
        <v>6</v>
      </c>
      <c r="T44" s="169">
        <v>97</v>
      </c>
      <c r="U44" s="156">
        <v>41</v>
      </c>
      <c r="V44" s="120">
        <f t="shared" si="4"/>
        <v>-35</v>
      </c>
      <c r="W44" s="121">
        <f t="shared" si="5"/>
        <v>148</v>
      </c>
      <c r="X44" s="121">
        <f t="shared" si="6"/>
        <v>6</v>
      </c>
      <c r="Y44" s="121">
        <f t="shared" si="7"/>
        <v>3</v>
      </c>
      <c r="Z44" s="121">
        <f t="shared" si="8"/>
        <v>0</v>
      </c>
      <c r="AA44" s="121">
        <f t="shared" si="9"/>
        <v>70</v>
      </c>
      <c r="AB44" s="169">
        <f t="shared" si="10"/>
        <v>-53</v>
      </c>
      <c r="AC44" s="188">
        <f t="shared" si="11"/>
        <v>-0.11986301369863013</v>
      </c>
      <c r="AD44" s="189">
        <f t="shared" si="12"/>
        <v>7.922912205567452E-2</v>
      </c>
      <c r="AE44" s="189">
        <f t="shared" si="13"/>
        <v>1.2</v>
      </c>
      <c r="AF44" s="189">
        <f t="shared" si="14"/>
        <v>1</v>
      </c>
      <c r="AG44" s="189" t="e">
        <f t="shared" si="15"/>
        <v>#DIV/0!</v>
      </c>
      <c r="AH44" s="189">
        <f t="shared" si="16"/>
        <v>11.666666666666666</v>
      </c>
      <c r="AI44" s="190">
        <f t="shared" si="17"/>
        <v>-0.54639175257731953</v>
      </c>
    </row>
    <row r="45" spans="1:35" ht="15.75" thickBot="1" x14ac:dyDescent="0.3">
      <c r="A45" s="32" t="s">
        <v>94</v>
      </c>
      <c r="B45" s="98">
        <f>B43-B44</f>
        <v>4332</v>
      </c>
      <c r="C45" s="33">
        <f>C43-C44</f>
        <v>4266</v>
      </c>
      <c r="D45" s="34">
        <f t="shared" si="2"/>
        <v>66</v>
      </c>
      <c r="E45" s="40">
        <f t="shared" si="3"/>
        <v>1.5471167369901548E-2</v>
      </c>
      <c r="F45" s="281">
        <f>F43-F44</f>
        <v>3961</v>
      </c>
      <c r="G45" s="282">
        <f t="shared" ref="G45:M45" si="27">G43-G44</f>
        <v>106</v>
      </c>
      <c r="H45" s="282">
        <f t="shared" si="27"/>
        <v>15</v>
      </c>
      <c r="I45" s="282">
        <f t="shared" si="27"/>
        <v>15</v>
      </c>
      <c r="J45" s="282">
        <f t="shared" si="27"/>
        <v>0</v>
      </c>
      <c r="K45" s="282">
        <f t="shared" si="27"/>
        <v>23</v>
      </c>
      <c r="L45" s="283">
        <f t="shared" si="27"/>
        <v>212</v>
      </c>
      <c r="M45" s="283">
        <f t="shared" si="27"/>
        <v>76</v>
      </c>
      <c r="N45" s="172">
        <v>3986</v>
      </c>
      <c r="O45" s="173">
        <v>157</v>
      </c>
      <c r="P45" s="173">
        <v>19</v>
      </c>
      <c r="Q45" s="173">
        <v>19</v>
      </c>
      <c r="R45" s="173">
        <v>2</v>
      </c>
      <c r="S45" s="173">
        <v>18</v>
      </c>
      <c r="T45" s="242">
        <v>65</v>
      </c>
      <c r="U45" s="157">
        <v>41</v>
      </c>
      <c r="V45" s="172">
        <f t="shared" si="4"/>
        <v>-25</v>
      </c>
      <c r="W45" s="173">
        <f t="shared" si="5"/>
        <v>-51</v>
      </c>
      <c r="X45" s="173">
        <f t="shared" si="6"/>
        <v>-4</v>
      </c>
      <c r="Y45" s="173">
        <f t="shared" si="7"/>
        <v>-4</v>
      </c>
      <c r="Z45" s="173">
        <f t="shared" si="8"/>
        <v>-2</v>
      </c>
      <c r="AA45" s="173">
        <f t="shared" si="9"/>
        <v>5</v>
      </c>
      <c r="AB45" s="242">
        <f t="shared" si="10"/>
        <v>147</v>
      </c>
      <c r="AC45" s="193">
        <f t="shared" si="11"/>
        <v>-6.2719518314099344E-3</v>
      </c>
      <c r="AD45" s="194">
        <f t="shared" si="12"/>
        <v>-0.32484076433121017</v>
      </c>
      <c r="AE45" s="194">
        <f t="shared" si="13"/>
        <v>-0.21052631578947367</v>
      </c>
      <c r="AF45" s="194">
        <f t="shared" si="14"/>
        <v>-0.21052631578947367</v>
      </c>
      <c r="AG45" s="194">
        <f t="shared" si="15"/>
        <v>-1</v>
      </c>
      <c r="AH45" s="194">
        <f t="shared" si="16"/>
        <v>0.27777777777777779</v>
      </c>
      <c r="AI45" s="251">
        <f t="shared" si="17"/>
        <v>2.2615384615384615</v>
      </c>
    </row>
  </sheetData>
  <mergeCells count="15">
    <mergeCell ref="F4:K4"/>
    <mergeCell ref="L4:L5"/>
    <mergeCell ref="M4:M5"/>
    <mergeCell ref="A4:A5"/>
    <mergeCell ref="C4:C5"/>
    <mergeCell ref="D4:D5"/>
    <mergeCell ref="E4:E5"/>
    <mergeCell ref="B4:B5"/>
    <mergeCell ref="AB4:AB5"/>
    <mergeCell ref="AC4:AH4"/>
    <mergeCell ref="AI4:AI5"/>
    <mergeCell ref="N4:S4"/>
    <mergeCell ref="T4:T5"/>
    <mergeCell ref="U4:U5"/>
    <mergeCell ref="V4:AA4"/>
  </mergeCells>
  <conditionalFormatting sqref="AC6:AI45">
    <cfRule type="containsErrors" dxfId="4" priority="1">
      <formula>ISERROR(AC6)</formula>
    </cfRule>
  </conditionalFormatting>
  <pageMargins left="0.7" right="0.7" top="0.75" bottom="0.75" header="0.3" footer="0.3"/>
  <pageSetup scale="40" fitToHeight="0" orientation="landscape" r:id="rId1"/>
  <headerFooter>
    <oddFooter>&amp;LDue to survey design and processing changes, data comparisons between the 2020 Census and 2010 Census race data should be made with caution.&amp;R&amp;D</oddFooter>
  </headerFooter>
  <ignoredErrors>
    <ignoredError sqref="AG17:AG31 AC40:AI41 AG36:AG39 AE13 AG13 AH16 AE21:AF21 AE23 AD25:AE25 AH25 AE30 AG33:AG34 AF37 AG44" evalError="1"/>
    <ignoredError sqref="D14:E14 D41:E4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view="pageLayout" zoomScaleNormal="100" workbookViewId="0">
      <selection activeCell="H5" sqref="H5"/>
    </sheetView>
  </sheetViews>
  <sheetFormatPr defaultRowHeight="15" x14ac:dyDescent="0.25"/>
  <cols>
    <col min="1" max="1" width="35.7109375" customWidth="1"/>
    <col min="2" max="3" width="15.7109375" hidden="1" customWidth="1"/>
    <col min="4" max="4" width="13.7109375" hidden="1" customWidth="1"/>
    <col min="5" max="5" width="10.7109375" hidden="1" customWidth="1"/>
    <col min="6" max="12" width="10.7109375" customWidth="1"/>
    <col min="13" max="13" width="10.7109375" hidden="1" customWidth="1"/>
    <col min="21" max="21" width="0" hidden="1" customWidth="1"/>
  </cols>
  <sheetData>
    <row r="1" spans="1:35" x14ac:dyDescent="0.25">
      <c r="A1" s="1" t="s">
        <v>99</v>
      </c>
      <c r="B1" s="1"/>
    </row>
    <row r="2" spans="1:35" x14ac:dyDescent="0.25">
      <c r="A2" s="2" t="s">
        <v>1</v>
      </c>
      <c r="B2" s="2"/>
      <c r="H2" s="70"/>
    </row>
    <row r="3" spans="1:35" ht="15.75" thickBot="1" x14ac:dyDescent="0.3"/>
    <row r="4" spans="1:35" ht="15" customHeight="1" x14ac:dyDescent="0.25">
      <c r="A4" s="453" t="s">
        <v>2</v>
      </c>
      <c r="B4" s="461" t="s">
        <v>184</v>
      </c>
      <c r="C4" s="455" t="s">
        <v>3</v>
      </c>
      <c r="D4" s="457" t="s">
        <v>5</v>
      </c>
      <c r="E4" s="463" t="s">
        <v>4</v>
      </c>
      <c r="F4" s="446" t="s">
        <v>6</v>
      </c>
      <c r="G4" s="447"/>
      <c r="H4" s="447"/>
      <c r="I4" s="447"/>
      <c r="J4" s="447"/>
      <c r="K4" s="448"/>
      <c r="L4" s="444" t="s">
        <v>198</v>
      </c>
      <c r="M4" s="452" t="s">
        <v>7</v>
      </c>
      <c r="N4" s="446" t="s">
        <v>6</v>
      </c>
      <c r="O4" s="447"/>
      <c r="P4" s="447"/>
      <c r="Q4" s="447"/>
      <c r="R4" s="447"/>
      <c r="S4" s="448"/>
      <c r="T4" s="444" t="s">
        <v>199</v>
      </c>
      <c r="U4" s="450" t="s">
        <v>7</v>
      </c>
      <c r="V4" s="446" t="s">
        <v>6</v>
      </c>
      <c r="W4" s="447"/>
      <c r="X4" s="447"/>
      <c r="Y4" s="447"/>
      <c r="Z4" s="447"/>
      <c r="AA4" s="448"/>
      <c r="AB4" s="444" t="s">
        <v>212</v>
      </c>
      <c r="AC4" s="446" t="s">
        <v>6</v>
      </c>
      <c r="AD4" s="447"/>
      <c r="AE4" s="447"/>
      <c r="AF4" s="447"/>
      <c r="AG4" s="447"/>
      <c r="AH4" s="448"/>
      <c r="AI4" s="444" t="s">
        <v>219</v>
      </c>
    </row>
    <row r="5" spans="1:35" ht="120.75" thickBot="1" x14ac:dyDescent="0.3">
      <c r="A5" s="454"/>
      <c r="B5" s="462"/>
      <c r="C5" s="456"/>
      <c r="D5" s="458"/>
      <c r="E5" s="464"/>
      <c r="F5" s="159" t="s">
        <v>192</v>
      </c>
      <c r="G5" s="160" t="s">
        <v>193</v>
      </c>
      <c r="H5" s="160" t="s">
        <v>194</v>
      </c>
      <c r="I5" s="160" t="s">
        <v>195</v>
      </c>
      <c r="J5" s="160" t="s">
        <v>196</v>
      </c>
      <c r="K5" s="160" t="s">
        <v>197</v>
      </c>
      <c r="L5" s="445"/>
      <c r="M5" s="445"/>
      <c r="N5" s="159" t="s">
        <v>200</v>
      </c>
      <c r="O5" s="160" t="s">
        <v>201</v>
      </c>
      <c r="P5" s="160" t="s">
        <v>202</v>
      </c>
      <c r="Q5" s="160" t="s">
        <v>203</v>
      </c>
      <c r="R5" s="160" t="s">
        <v>204</v>
      </c>
      <c r="S5" s="160" t="s">
        <v>205</v>
      </c>
      <c r="T5" s="449"/>
      <c r="U5" s="451"/>
      <c r="V5" s="159" t="s">
        <v>206</v>
      </c>
      <c r="W5" s="160" t="s">
        <v>207</v>
      </c>
      <c r="X5" s="160" t="s">
        <v>208</v>
      </c>
      <c r="Y5" s="160" t="s">
        <v>209</v>
      </c>
      <c r="Z5" s="160" t="s">
        <v>210</v>
      </c>
      <c r="AA5" s="160" t="s">
        <v>211</v>
      </c>
      <c r="AB5" s="445"/>
      <c r="AC5" s="159" t="s">
        <v>213</v>
      </c>
      <c r="AD5" s="160" t="s">
        <v>214</v>
      </c>
      <c r="AE5" s="160" t="s">
        <v>215</v>
      </c>
      <c r="AF5" s="160" t="s">
        <v>216</v>
      </c>
      <c r="AG5" s="160" t="s">
        <v>217</v>
      </c>
      <c r="AH5" s="160" t="s">
        <v>218</v>
      </c>
      <c r="AI5" s="445"/>
    </row>
    <row r="6" spans="1:35" x14ac:dyDescent="0.25">
      <c r="A6" s="3" t="s">
        <v>99</v>
      </c>
      <c r="B6" s="93">
        <v>108774</v>
      </c>
      <c r="C6" s="12">
        <v>102506</v>
      </c>
      <c r="D6" s="13">
        <f>B6-C6</f>
        <v>6268</v>
      </c>
      <c r="E6" s="107">
        <f>D6/C6</f>
        <v>6.1147640138138254E-2</v>
      </c>
      <c r="F6" s="276">
        <v>97622</v>
      </c>
      <c r="G6" s="284">
        <v>2593</v>
      </c>
      <c r="H6" s="284">
        <v>195</v>
      </c>
      <c r="I6" s="284">
        <v>1644</v>
      </c>
      <c r="J6" s="284">
        <v>21</v>
      </c>
      <c r="K6" s="284">
        <v>1097</v>
      </c>
      <c r="L6" s="285">
        <v>5602</v>
      </c>
      <c r="M6" s="285">
        <v>2199</v>
      </c>
      <c r="N6" s="201">
        <v>96722</v>
      </c>
      <c r="O6" s="202">
        <v>2084</v>
      </c>
      <c r="P6" s="202">
        <v>189</v>
      </c>
      <c r="Q6" s="202">
        <v>1218</v>
      </c>
      <c r="R6" s="202">
        <v>15</v>
      </c>
      <c r="S6" s="202">
        <v>468</v>
      </c>
      <c r="T6" s="203">
        <v>1810</v>
      </c>
      <c r="U6" s="198">
        <v>1341</v>
      </c>
      <c r="V6" s="201">
        <f>F6-N6</f>
        <v>900</v>
      </c>
      <c r="W6" s="202">
        <f t="shared" ref="W6:AB6" si="0">G6-O6</f>
        <v>509</v>
      </c>
      <c r="X6" s="202">
        <f t="shared" si="0"/>
        <v>6</v>
      </c>
      <c r="Y6" s="202">
        <f t="shared" si="0"/>
        <v>426</v>
      </c>
      <c r="Z6" s="202">
        <f t="shared" si="0"/>
        <v>6</v>
      </c>
      <c r="AA6" s="202">
        <f t="shared" si="0"/>
        <v>629</v>
      </c>
      <c r="AB6" s="203">
        <f t="shared" si="0"/>
        <v>3792</v>
      </c>
      <c r="AC6" s="210">
        <f>V6/N6</f>
        <v>9.305018506647918E-3</v>
      </c>
      <c r="AD6" s="211">
        <f t="shared" ref="AD6:AI6" si="1">W6/O6</f>
        <v>0.24424184261036469</v>
      </c>
      <c r="AE6" s="211">
        <f t="shared" si="1"/>
        <v>3.1746031746031744E-2</v>
      </c>
      <c r="AF6" s="211">
        <f t="shared" si="1"/>
        <v>0.34975369458128081</v>
      </c>
      <c r="AG6" s="211">
        <f t="shared" si="1"/>
        <v>0.4</v>
      </c>
      <c r="AH6" s="211">
        <f t="shared" si="1"/>
        <v>1.3440170940170941</v>
      </c>
      <c r="AI6" s="212">
        <f t="shared" si="1"/>
        <v>2.0950276243093922</v>
      </c>
    </row>
    <row r="7" spans="1:35" x14ac:dyDescent="0.25">
      <c r="A7" s="5" t="s">
        <v>100</v>
      </c>
      <c r="B7" s="97">
        <v>4758</v>
      </c>
      <c r="C7" s="20">
        <v>4843</v>
      </c>
      <c r="D7" s="21">
        <f t="shared" ref="D7:D41" si="2">B7-C7</f>
        <v>-85</v>
      </c>
      <c r="E7" s="108">
        <f t="shared" ref="E7:E41" si="3">D7/C7</f>
        <v>-1.7551104687177368E-2</v>
      </c>
      <c r="F7" s="286">
        <v>4418</v>
      </c>
      <c r="G7" s="287">
        <v>26</v>
      </c>
      <c r="H7" s="287">
        <v>6</v>
      </c>
      <c r="I7" s="287">
        <v>18</v>
      </c>
      <c r="J7" s="287">
        <v>1</v>
      </c>
      <c r="K7" s="287">
        <v>57</v>
      </c>
      <c r="L7" s="288">
        <v>232</v>
      </c>
      <c r="M7" s="288">
        <v>115</v>
      </c>
      <c r="N7" s="204">
        <v>4710</v>
      </c>
      <c r="O7" s="205">
        <v>18</v>
      </c>
      <c r="P7" s="205">
        <v>11</v>
      </c>
      <c r="Q7" s="205">
        <v>18</v>
      </c>
      <c r="R7" s="205">
        <v>3</v>
      </c>
      <c r="S7" s="205">
        <v>22</v>
      </c>
      <c r="T7" s="206">
        <v>61</v>
      </c>
      <c r="U7" s="199">
        <v>51</v>
      </c>
      <c r="V7" s="204">
        <f t="shared" ref="V7:V41" si="4">F7-N7</f>
        <v>-292</v>
      </c>
      <c r="W7" s="205">
        <f t="shared" ref="W7:W41" si="5">G7-O7</f>
        <v>8</v>
      </c>
      <c r="X7" s="205">
        <f t="shared" ref="X7:X41" si="6">H7-P7</f>
        <v>-5</v>
      </c>
      <c r="Y7" s="205">
        <f t="shared" ref="Y7:Y41" si="7">I7-Q7</f>
        <v>0</v>
      </c>
      <c r="Z7" s="205">
        <f t="shared" ref="Z7:Z41" si="8">J7-R7</f>
        <v>-2</v>
      </c>
      <c r="AA7" s="205">
        <f t="shared" ref="AA7:AA41" si="9">K7-S7</f>
        <v>35</v>
      </c>
      <c r="AB7" s="206">
        <f t="shared" ref="AB7:AB41" si="10">L7-T7</f>
        <v>171</v>
      </c>
      <c r="AC7" s="213">
        <f t="shared" ref="AC7:AC41" si="11">V7/N7</f>
        <v>-6.1995753715498939E-2</v>
      </c>
      <c r="AD7" s="214">
        <f t="shared" ref="AD7:AD41" si="12">W7/O7</f>
        <v>0.44444444444444442</v>
      </c>
      <c r="AE7" s="214">
        <f t="shared" ref="AE7:AE41" si="13">X7/P7</f>
        <v>-0.45454545454545453</v>
      </c>
      <c r="AF7" s="214">
        <f t="shared" ref="AF7:AF41" si="14">Y7/Q7</f>
        <v>0</v>
      </c>
      <c r="AG7" s="214">
        <f t="shared" ref="AG7:AG41" si="15">Z7/R7</f>
        <v>-0.66666666666666663</v>
      </c>
      <c r="AH7" s="214">
        <f t="shared" ref="AH7:AH41" si="16">AA7/S7</f>
        <v>1.5909090909090908</v>
      </c>
      <c r="AI7" s="215">
        <f t="shared" ref="AI7:AI41" si="17">AB7/T7</f>
        <v>2.8032786885245899</v>
      </c>
    </row>
    <row r="8" spans="1:35" x14ac:dyDescent="0.25">
      <c r="A8" s="4" t="s">
        <v>17</v>
      </c>
      <c r="B8" s="94">
        <v>1585</v>
      </c>
      <c r="C8" s="14">
        <v>1595</v>
      </c>
      <c r="D8" s="15">
        <f t="shared" si="2"/>
        <v>-10</v>
      </c>
      <c r="E8" s="109">
        <f t="shared" si="3"/>
        <v>-6.269592476489028E-3</v>
      </c>
      <c r="F8" s="289">
        <v>1527</v>
      </c>
      <c r="G8" s="221">
        <v>3</v>
      </c>
      <c r="H8" s="221">
        <v>0</v>
      </c>
      <c r="I8" s="221">
        <v>0</v>
      </c>
      <c r="J8" s="221">
        <v>2</v>
      </c>
      <c r="K8" s="221">
        <v>0</v>
      </c>
      <c r="L8" s="222">
        <v>53</v>
      </c>
      <c r="M8" s="290">
        <v>17</v>
      </c>
      <c r="N8" s="115">
        <v>1568</v>
      </c>
      <c r="O8" s="116">
        <v>3</v>
      </c>
      <c r="P8" s="116">
        <v>1</v>
      </c>
      <c r="Q8" s="116">
        <v>3</v>
      </c>
      <c r="R8" s="116">
        <v>0</v>
      </c>
      <c r="S8" s="116">
        <v>5</v>
      </c>
      <c r="T8" s="165">
        <v>15</v>
      </c>
      <c r="U8" s="154">
        <v>9</v>
      </c>
      <c r="V8" s="115">
        <f t="shared" si="4"/>
        <v>-41</v>
      </c>
      <c r="W8" s="116">
        <f t="shared" si="5"/>
        <v>0</v>
      </c>
      <c r="X8" s="116">
        <f t="shared" si="6"/>
        <v>-1</v>
      </c>
      <c r="Y8" s="116">
        <f t="shared" si="7"/>
        <v>-3</v>
      </c>
      <c r="Z8" s="116">
        <f t="shared" si="8"/>
        <v>2</v>
      </c>
      <c r="AA8" s="116">
        <f t="shared" si="9"/>
        <v>-5</v>
      </c>
      <c r="AB8" s="165">
        <f t="shared" si="10"/>
        <v>38</v>
      </c>
      <c r="AC8" s="182">
        <f t="shared" si="11"/>
        <v>-2.6147959183673471E-2</v>
      </c>
      <c r="AD8" s="183">
        <f t="shared" si="12"/>
        <v>0</v>
      </c>
      <c r="AE8" s="183">
        <f t="shared" si="13"/>
        <v>-1</v>
      </c>
      <c r="AF8" s="183">
        <f t="shared" si="14"/>
        <v>-1</v>
      </c>
      <c r="AG8" s="183" t="e">
        <f t="shared" si="15"/>
        <v>#DIV/0!</v>
      </c>
      <c r="AH8" s="183">
        <f t="shared" si="16"/>
        <v>-1</v>
      </c>
      <c r="AI8" s="184">
        <f t="shared" si="17"/>
        <v>2.5333333333333332</v>
      </c>
    </row>
    <row r="9" spans="1:35" x14ac:dyDescent="0.25">
      <c r="A9" s="9" t="s">
        <v>101</v>
      </c>
      <c r="B9" s="95">
        <v>451</v>
      </c>
      <c r="C9" s="16">
        <v>473</v>
      </c>
      <c r="D9" s="17">
        <f t="shared" si="2"/>
        <v>-22</v>
      </c>
      <c r="E9" s="110">
        <f t="shared" si="3"/>
        <v>-4.6511627906976744E-2</v>
      </c>
      <c r="F9" s="148">
        <v>445</v>
      </c>
      <c r="G9" s="142">
        <v>0</v>
      </c>
      <c r="H9" s="142">
        <v>0</v>
      </c>
      <c r="I9" s="142">
        <v>0</v>
      </c>
      <c r="J9" s="142">
        <v>0</v>
      </c>
      <c r="K9" s="142">
        <v>0</v>
      </c>
      <c r="L9" s="149">
        <v>6</v>
      </c>
      <c r="M9" s="149">
        <v>3</v>
      </c>
      <c r="N9" s="120">
        <v>459</v>
      </c>
      <c r="O9" s="121">
        <v>0</v>
      </c>
      <c r="P9" s="121">
        <v>1</v>
      </c>
      <c r="Q9" s="121">
        <v>0</v>
      </c>
      <c r="R9" s="121">
        <v>0</v>
      </c>
      <c r="S9" s="121">
        <v>3</v>
      </c>
      <c r="T9" s="169">
        <v>10</v>
      </c>
      <c r="U9" s="156">
        <v>4</v>
      </c>
      <c r="V9" s="120">
        <f t="shared" si="4"/>
        <v>-14</v>
      </c>
      <c r="W9" s="121">
        <f t="shared" si="5"/>
        <v>0</v>
      </c>
      <c r="X9" s="121">
        <f t="shared" si="6"/>
        <v>-1</v>
      </c>
      <c r="Y9" s="121">
        <f t="shared" si="7"/>
        <v>0</v>
      </c>
      <c r="Z9" s="121">
        <f t="shared" si="8"/>
        <v>0</v>
      </c>
      <c r="AA9" s="121">
        <f t="shared" si="9"/>
        <v>-3</v>
      </c>
      <c r="AB9" s="169">
        <f t="shared" si="10"/>
        <v>-4</v>
      </c>
      <c r="AC9" s="188">
        <f t="shared" si="11"/>
        <v>-3.0501089324618737E-2</v>
      </c>
      <c r="AD9" s="189" t="e">
        <f t="shared" si="12"/>
        <v>#DIV/0!</v>
      </c>
      <c r="AE9" s="189">
        <f t="shared" si="13"/>
        <v>-1</v>
      </c>
      <c r="AF9" s="189" t="e">
        <f t="shared" si="14"/>
        <v>#DIV/0!</v>
      </c>
      <c r="AG9" s="189" t="e">
        <f t="shared" si="15"/>
        <v>#DIV/0!</v>
      </c>
      <c r="AH9" s="189">
        <f t="shared" si="16"/>
        <v>-1</v>
      </c>
      <c r="AI9" s="190">
        <f t="shared" si="17"/>
        <v>-0.4</v>
      </c>
    </row>
    <row r="10" spans="1:35" x14ac:dyDescent="0.25">
      <c r="A10" s="10" t="s">
        <v>19</v>
      </c>
      <c r="B10" s="92">
        <f>B8-B9</f>
        <v>1134</v>
      </c>
      <c r="C10" s="18">
        <f>C8-C9</f>
        <v>1122</v>
      </c>
      <c r="D10" s="19">
        <f t="shared" si="2"/>
        <v>12</v>
      </c>
      <c r="E10" s="111">
        <f t="shared" si="3"/>
        <v>1.06951871657754E-2</v>
      </c>
      <c r="F10" s="150">
        <f>F8-F9</f>
        <v>1082</v>
      </c>
      <c r="G10" s="144">
        <f t="shared" ref="G10:M10" si="18">G8-G9</f>
        <v>3</v>
      </c>
      <c r="H10" s="144">
        <f t="shared" si="18"/>
        <v>0</v>
      </c>
      <c r="I10" s="144">
        <f t="shared" si="18"/>
        <v>0</v>
      </c>
      <c r="J10" s="144">
        <f t="shared" si="18"/>
        <v>2</v>
      </c>
      <c r="K10" s="144">
        <f t="shared" si="18"/>
        <v>0</v>
      </c>
      <c r="L10" s="151">
        <f t="shared" si="18"/>
        <v>47</v>
      </c>
      <c r="M10" s="151">
        <f t="shared" si="18"/>
        <v>14</v>
      </c>
      <c r="N10" s="124">
        <v>1109</v>
      </c>
      <c r="O10" s="125">
        <v>3</v>
      </c>
      <c r="P10" s="125">
        <v>0</v>
      </c>
      <c r="Q10" s="125">
        <v>3</v>
      </c>
      <c r="R10" s="125">
        <v>0</v>
      </c>
      <c r="S10" s="125">
        <v>2</v>
      </c>
      <c r="T10" s="164">
        <v>5</v>
      </c>
      <c r="U10" s="153">
        <v>5</v>
      </c>
      <c r="V10" s="124">
        <f t="shared" si="4"/>
        <v>-27</v>
      </c>
      <c r="W10" s="125">
        <f t="shared" si="5"/>
        <v>0</v>
      </c>
      <c r="X10" s="125">
        <f t="shared" si="6"/>
        <v>0</v>
      </c>
      <c r="Y10" s="125">
        <f t="shared" si="7"/>
        <v>-3</v>
      </c>
      <c r="Z10" s="125">
        <f t="shared" si="8"/>
        <v>2</v>
      </c>
      <c r="AA10" s="125">
        <f t="shared" si="9"/>
        <v>-2</v>
      </c>
      <c r="AB10" s="164">
        <f t="shared" si="10"/>
        <v>42</v>
      </c>
      <c r="AC10" s="179">
        <f t="shared" si="11"/>
        <v>-2.4346257889990983E-2</v>
      </c>
      <c r="AD10" s="180">
        <f t="shared" si="12"/>
        <v>0</v>
      </c>
      <c r="AE10" s="180" t="e">
        <f t="shared" si="13"/>
        <v>#DIV/0!</v>
      </c>
      <c r="AF10" s="180">
        <f t="shared" si="14"/>
        <v>-1</v>
      </c>
      <c r="AG10" s="180" t="e">
        <f t="shared" si="15"/>
        <v>#DIV/0!</v>
      </c>
      <c r="AH10" s="180">
        <f t="shared" si="16"/>
        <v>-1</v>
      </c>
      <c r="AI10" s="181">
        <f t="shared" si="17"/>
        <v>8.4</v>
      </c>
    </row>
    <row r="11" spans="1:35" x14ac:dyDescent="0.25">
      <c r="A11" s="4" t="s">
        <v>102</v>
      </c>
      <c r="B11" s="94">
        <v>31417</v>
      </c>
      <c r="C11" s="14">
        <v>30353</v>
      </c>
      <c r="D11" s="15">
        <f t="shared" si="2"/>
        <v>1064</v>
      </c>
      <c r="E11" s="109">
        <f t="shared" si="3"/>
        <v>3.5054195631403814E-2</v>
      </c>
      <c r="F11" s="289">
        <v>27134</v>
      </c>
      <c r="G11" s="221">
        <v>1145</v>
      </c>
      <c r="H11" s="221">
        <v>48</v>
      </c>
      <c r="I11" s="221">
        <v>905</v>
      </c>
      <c r="J11" s="221">
        <v>5</v>
      </c>
      <c r="K11" s="221">
        <v>369</v>
      </c>
      <c r="L11" s="222">
        <v>1811</v>
      </c>
      <c r="M11" s="290">
        <v>774</v>
      </c>
      <c r="N11" s="115">
        <v>27579</v>
      </c>
      <c r="O11" s="116">
        <v>1111</v>
      </c>
      <c r="P11" s="116">
        <v>59</v>
      </c>
      <c r="Q11" s="116">
        <v>744</v>
      </c>
      <c r="R11" s="116">
        <v>3</v>
      </c>
      <c r="S11" s="116">
        <v>178</v>
      </c>
      <c r="T11" s="165">
        <v>679</v>
      </c>
      <c r="U11" s="154">
        <v>529</v>
      </c>
      <c r="V11" s="115">
        <f t="shared" si="4"/>
        <v>-445</v>
      </c>
      <c r="W11" s="116">
        <f t="shared" si="5"/>
        <v>34</v>
      </c>
      <c r="X11" s="116">
        <f t="shared" si="6"/>
        <v>-11</v>
      </c>
      <c r="Y11" s="116">
        <f t="shared" si="7"/>
        <v>161</v>
      </c>
      <c r="Z11" s="116">
        <f t="shared" si="8"/>
        <v>2</v>
      </c>
      <c r="AA11" s="116">
        <f t="shared" si="9"/>
        <v>191</v>
      </c>
      <c r="AB11" s="165">
        <f t="shared" si="10"/>
        <v>1132</v>
      </c>
      <c r="AC11" s="182">
        <f t="shared" si="11"/>
        <v>-1.6135465390333226E-2</v>
      </c>
      <c r="AD11" s="183">
        <f t="shared" si="12"/>
        <v>3.0603060306030602E-2</v>
      </c>
      <c r="AE11" s="183">
        <f t="shared" si="13"/>
        <v>-0.1864406779661017</v>
      </c>
      <c r="AF11" s="183">
        <f t="shared" si="14"/>
        <v>0.21639784946236559</v>
      </c>
      <c r="AG11" s="183">
        <f t="shared" si="15"/>
        <v>0.66666666666666663</v>
      </c>
      <c r="AH11" s="183">
        <f t="shared" si="16"/>
        <v>1.0730337078651686</v>
      </c>
      <c r="AI11" s="184">
        <f t="shared" si="17"/>
        <v>1.667157584683358</v>
      </c>
    </row>
    <row r="12" spans="1:35" x14ac:dyDescent="0.25">
      <c r="A12" s="9" t="s">
        <v>189</v>
      </c>
      <c r="B12" s="95">
        <v>25831</v>
      </c>
      <c r="C12" s="16">
        <v>25058</v>
      </c>
      <c r="D12" s="17">
        <f t="shared" si="2"/>
        <v>773</v>
      </c>
      <c r="E12" s="110">
        <f t="shared" si="3"/>
        <v>3.0848431638598451E-2</v>
      </c>
      <c r="F12" s="148">
        <v>22031</v>
      </c>
      <c r="G12" s="142">
        <v>1071</v>
      </c>
      <c r="H12" s="142">
        <v>38</v>
      </c>
      <c r="I12" s="142">
        <v>790</v>
      </c>
      <c r="J12" s="142">
        <v>4</v>
      </c>
      <c r="K12" s="142">
        <v>315</v>
      </c>
      <c r="L12" s="149">
        <v>1582</v>
      </c>
      <c r="M12" s="149">
        <v>662</v>
      </c>
      <c r="N12" s="120">
        <v>22579</v>
      </c>
      <c r="O12" s="121">
        <v>1057</v>
      </c>
      <c r="P12" s="121">
        <v>51</v>
      </c>
      <c r="Q12" s="121">
        <v>613</v>
      </c>
      <c r="R12" s="121">
        <v>1</v>
      </c>
      <c r="S12" s="121">
        <v>155</v>
      </c>
      <c r="T12" s="169">
        <v>602</v>
      </c>
      <c r="U12" s="156">
        <v>455</v>
      </c>
      <c r="V12" s="120">
        <f t="shared" si="4"/>
        <v>-548</v>
      </c>
      <c r="W12" s="121">
        <f t="shared" si="5"/>
        <v>14</v>
      </c>
      <c r="X12" s="121">
        <f t="shared" si="6"/>
        <v>-13</v>
      </c>
      <c r="Y12" s="121">
        <f t="shared" si="7"/>
        <v>177</v>
      </c>
      <c r="Z12" s="121">
        <f t="shared" si="8"/>
        <v>3</v>
      </c>
      <c r="AA12" s="121">
        <f t="shared" si="9"/>
        <v>160</v>
      </c>
      <c r="AB12" s="169">
        <f t="shared" si="10"/>
        <v>980</v>
      </c>
      <c r="AC12" s="188">
        <f t="shared" si="11"/>
        <v>-2.4270339696177864E-2</v>
      </c>
      <c r="AD12" s="189">
        <f t="shared" si="12"/>
        <v>1.3245033112582781E-2</v>
      </c>
      <c r="AE12" s="189">
        <f t="shared" si="13"/>
        <v>-0.25490196078431371</v>
      </c>
      <c r="AF12" s="189">
        <f t="shared" si="14"/>
        <v>0.28874388254486133</v>
      </c>
      <c r="AG12" s="189">
        <f t="shared" si="15"/>
        <v>3</v>
      </c>
      <c r="AH12" s="189">
        <f t="shared" si="16"/>
        <v>1.032258064516129</v>
      </c>
      <c r="AI12" s="190">
        <f t="shared" si="17"/>
        <v>1.6279069767441861</v>
      </c>
    </row>
    <row r="13" spans="1:35" x14ac:dyDescent="0.25">
      <c r="A13" s="10" t="s">
        <v>103</v>
      </c>
      <c r="B13" s="92">
        <f>B11-B12</f>
        <v>5586</v>
      </c>
      <c r="C13" s="18">
        <f>C11-C12</f>
        <v>5295</v>
      </c>
      <c r="D13" s="19">
        <f t="shared" si="2"/>
        <v>291</v>
      </c>
      <c r="E13" s="111">
        <f t="shared" si="3"/>
        <v>5.4957507082152975E-2</v>
      </c>
      <c r="F13" s="150">
        <f>F11-F12</f>
        <v>5103</v>
      </c>
      <c r="G13" s="144">
        <f t="shared" ref="G13:M13" si="19">G11-G12</f>
        <v>74</v>
      </c>
      <c r="H13" s="144">
        <f t="shared" si="19"/>
        <v>10</v>
      </c>
      <c r="I13" s="144">
        <f t="shared" si="19"/>
        <v>115</v>
      </c>
      <c r="J13" s="144">
        <f t="shared" si="19"/>
        <v>1</v>
      </c>
      <c r="K13" s="144">
        <f t="shared" si="19"/>
        <v>54</v>
      </c>
      <c r="L13" s="151">
        <f t="shared" si="19"/>
        <v>229</v>
      </c>
      <c r="M13" s="151">
        <f t="shared" si="19"/>
        <v>112</v>
      </c>
      <c r="N13" s="124">
        <v>5000</v>
      </c>
      <c r="O13" s="125">
        <v>54</v>
      </c>
      <c r="P13" s="125">
        <v>8</v>
      </c>
      <c r="Q13" s="125">
        <v>131</v>
      </c>
      <c r="R13" s="125">
        <v>2</v>
      </c>
      <c r="S13" s="125">
        <v>23</v>
      </c>
      <c r="T13" s="164">
        <v>77</v>
      </c>
      <c r="U13" s="153">
        <v>74</v>
      </c>
      <c r="V13" s="124">
        <f t="shared" si="4"/>
        <v>103</v>
      </c>
      <c r="W13" s="125">
        <f t="shared" si="5"/>
        <v>20</v>
      </c>
      <c r="X13" s="125">
        <f t="shared" si="6"/>
        <v>2</v>
      </c>
      <c r="Y13" s="125">
        <f t="shared" si="7"/>
        <v>-16</v>
      </c>
      <c r="Z13" s="125">
        <f t="shared" si="8"/>
        <v>-1</v>
      </c>
      <c r="AA13" s="125">
        <f t="shared" si="9"/>
        <v>31</v>
      </c>
      <c r="AB13" s="164">
        <f t="shared" si="10"/>
        <v>152</v>
      </c>
      <c r="AC13" s="179">
        <f t="shared" si="11"/>
        <v>2.06E-2</v>
      </c>
      <c r="AD13" s="180">
        <f t="shared" si="12"/>
        <v>0.37037037037037035</v>
      </c>
      <c r="AE13" s="180">
        <f t="shared" si="13"/>
        <v>0.25</v>
      </c>
      <c r="AF13" s="180">
        <f t="shared" si="14"/>
        <v>-0.12213740458015267</v>
      </c>
      <c r="AG13" s="180">
        <f t="shared" si="15"/>
        <v>-0.5</v>
      </c>
      <c r="AH13" s="180">
        <f t="shared" si="16"/>
        <v>1.3478260869565217</v>
      </c>
      <c r="AI13" s="181">
        <f t="shared" si="17"/>
        <v>1.974025974025974</v>
      </c>
    </row>
    <row r="14" spans="1:35" x14ac:dyDescent="0.25">
      <c r="A14" s="5" t="s">
        <v>104</v>
      </c>
      <c r="B14" s="97">
        <v>1686</v>
      </c>
      <c r="C14" s="20">
        <v>1648</v>
      </c>
      <c r="D14" s="21">
        <f t="shared" si="2"/>
        <v>38</v>
      </c>
      <c r="E14" s="108">
        <f t="shared" si="3"/>
        <v>2.3058252427184466E-2</v>
      </c>
      <c r="F14" s="286">
        <v>1598</v>
      </c>
      <c r="G14" s="287">
        <v>4</v>
      </c>
      <c r="H14" s="287">
        <v>4</v>
      </c>
      <c r="I14" s="287">
        <v>5</v>
      </c>
      <c r="J14" s="287">
        <v>0</v>
      </c>
      <c r="K14" s="287">
        <v>8</v>
      </c>
      <c r="L14" s="288">
        <v>67</v>
      </c>
      <c r="M14" s="288">
        <v>15</v>
      </c>
      <c r="N14" s="204">
        <v>1607</v>
      </c>
      <c r="O14" s="205">
        <v>9</v>
      </c>
      <c r="P14" s="205">
        <v>0</v>
      </c>
      <c r="Q14" s="205">
        <v>6</v>
      </c>
      <c r="R14" s="205">
        <v>0</v>
      </c>
      <c r="S14" s="205">
        <v>8</v>
      </c>
      <c r="T14" s="206">
        <v>18</v>
      </c>
      <c r="U14" s="199">
        <v>12</v>
      </c>
      <c r="V14" s="204">
        <f t="shared" si="4"/>
        <v>-9</v>
      </c>
      <c r="W14" s="205">
        <f t="shared" si="5"/>
        <v>-5</v>
      </c>
      <c r="X14" s="205">
        <f t="shared" si="6"/>
        <v>4</v>
      </c>
      <c r="Y14" s="205">
        <f t="shared" si="7"/>
        <v>-1</v>
      </c>
      <c r="Z14" s="205">
        <f t="shared" si="8"/>
        <v>0</v>
      </c>
      <c r="AA14" s="205">
        <f t="shared" si="9"/>
        <v>0</v>
      </c>
      <c r="AB14" s="206">
        <f t="shared" si="10"/>
        <v>49</v>
      </c>
      <c r="AC14" s="213">
        <f t="shared" si="11"/>
        <v>-5.6004978220286251E-3</v>
      </c>
      <c r="AD14" s="214">
        <f t="shared" si="12"/>
        <v>-0.55555555555555558</v>
      </c>
      <c r="AE14" s="214" t="e">
        <f t="shared" si="13"/>
        <v>#DIV/0!</v>
      </c>
      <c r="AF14" s="214">
        <f t="shared" si="14"/>
        <v>-0.16666666666666666</v>
      </c>
      <c r="AG14" s="214" t="e">
        <f t="shared" si="15"/>
        <v>#DIV/0!</v>
      </c>
      <c r="AH14" s="214">
        <f t="shared" si="16"/>
        <v>0</v>
      </c>
      <c r="AI14" s="215">
        <f t="shared" si="17"/>
        <v>2.7222222222222223</v>
      </c>
    </row>
    <row r="15" spans="1:35" x14ac:dyDescent="0.25">
      <c r="A15" s="42" t="s">
        <v>105</v>
      </c>
      <c r="B15" s="89">
        <v>5651</v>
      </c>
      <c r="C15" s="20">
        <v>959</v>
      </c>
      <c r="D15" s="21">
        <f t="shared" si="2"/>
        <v>4692</v>
      </c>
      <c r="E15" s="108">
        <f t="shared" si="3"/>
        <v>4.8925964546402501</v>
      </c>
      <c r="F15" s="286">
        <v>4479</v>
      </c>
      <c r="G15" s="287">
        <v>404</v>
      </c>
      <c r="H15" s="287">
        <v>12</v>
      </c>
      <c r="I15" s="287">
        <v>310</v>
      </c>
      <c r="J15" s="287">
        <v>2</v>
      </c>
      <c r="K15" s="287">
        <v>74</v>
      </c>
      <c r="L15" s="288">
        <v>370</v>
      </c>
      <c r="M15" s="288">
        <v>177</v>
      </c>
      <c r="N15" s="204">
        <v>890</v>
      </c>
      <c r="O15" s="205">
        <v>33</v>
      </c>
      <c r="P15" s="205">
        <v>0</v>
      </c>
      <c r="Q15" s="205">
        <v>13</v>
      </c>
      <c r="R15" s="205">
        <v>0</v>
      </c>
      <c r="S15" s="205">
        <v>6</v>
      </c>
      <c r="T15" s="206">
        <v>17</v>
      </c>
      <c r="U15" s="199">
        <v>16</v>
      </c>
      <c r="V15" s="204">
        <f t="shared" si="4"/>
        <v>3589</v>
      </c>
      <c r="W15" s="205">
        <f t="shared" si="5"/>
        <v>371</v>
      </c>
      <c r="X15" s="205">
        <f t="shared" si="6"/>
        <v>12</v>
      </c>
      <c r="Y15" s="205">
        <f t="shared" si="7"/>
        <v>297</v>
      </c>
      <c r="Z15" s="205">
        <f t="shared" si="8"/>
        <v>2</v>
      </c>
      <c r="AA15" s="205">
        <f t="shared" si="9"/>
        <v>68</v>
      </c>
      <c r="AB15" s="206">
        <f t="shared" si="10"/>
        <v>353</v>
      </c>
      <c r="AC15" s="213">
        <f t="shared" si="11"/>
        <v>4.0325842696629213</v>
      </c>
      <c r="AD15" s="214">
        <f t="shared" si="12"/>
        <v>11.242424242424242</v>
      </c>
      <c r="AE15" s="214" t="e">
        <f t="shared" si="13"/>
        <v>#DIV/0!</v>
      </c>
      <c r="AF15" s="214">
        <f t="shared" si="14"/>
        <v>22.846153846153847</v>
      </c>
      <c r="AG15" s="214" t="e">
        <f t="shared" si="15"/>
        <v>#DIV/0!</v>
      </c>
      <c r="AH15" s="214">
        <f t="shared" si="16"/>
        <v>11.333333333333334</v>
      </c>
      <c r="AI15" s="215">
        <f t="shared" si="17"/>
        <v>20.764705882352942</v>
      </c>
    </row>
    <row r="16" spans="1:35" x14ac:dyDescent="0.25">
      <c r="A16" s="41" t="s">
        <v>106</v>
      </c>
      <c r="B16" s="99">
        <v>1606</v>
      </c>
      <c r="C16" s="35">
        <v>1676</v>
      </c>
      <c r="D16" s="36">
        <f t="shared" si="2"/>
        <v>-70</v>
      </c>
      <c r="E16" s="112">
        <f t="shared" si="3"/>
        <v>-4.1766109785202864E-2</v>
      </c>
      <c r="F16" s="289">
        <v>1536</v>
      </c>
      <c r="G16" s="221">
        <v>3</v>
      </c>
      <c r="H16" s="221">
        <v>3</v>
      </c>
      <c r="I16" s="221">
        <v>2</v>
      </c>
      <c r="J16" s="221">
        <v>0</v>
      </c>
      <c r="K16" s="221">
        <v>11</v>
      </c>
      <c r="L16" s="222">
        <v>51</v>
      </c>
      <c r="M16" s="291">
        <v>13</v>
      </c>
      <c r="N16" s="166">
        <v>1650</v>
      </c>
      <c r="O16" s="167">
        <v>0</v>
      </c>
      <c r="P16" s="167">
        <v>0</v>
      </c>
      <c r="Q16" s="167">
        <v>10</v>
      </c>
      <c r="R16" s="167">
        <v>1</v>
      </c>
      <c r="S16" s="167">
        <v>2</v>
      </c>
      <c r="T16" s="168">
        <v>13</v>
      </c>
      <c r="U16" s="155">
        <v>13</v>
      </c>
      <c r="V16" s="166">
        <f t="shared" si="4"/>
        <v>-114</v>
      </c>
      <c r="W16" s="167">
        <f t="shared" si="5"/>
        <v>3</v>
      </c>
      <c r="X16" s="167">
        <f t="shared" si="6"/>
        <v>3</v>
      </c>
      <c r="Y16" s="167">
        <f t="shared" si="7"/>
        <v>-8</v>
      </c>
      <c r="Z16" s="167">
        <f t="shared" si="8"/>
        <v>-1</v>
      </c>
      <c r="AA16" s="167">
        <f t="shared" si="9"/>
        <v>9</v>
      </c>
      <c r="AB16" s="168">
        <f t="shared" si="10"/>
        <v>38</v>
      </c>
      <c r="AC16" s="185">
        <f t="shared" si="11"/>
        <v>-6.9090909090909092E-2</v>
      </c>
      <c r="AD16" s="186" t="e">
        <f t="shared" si="12"/>
        <v>#DIV/0!</v>
      </c>
      <c r="AE16" s="186" t="e">
        <f t="shared" si="13"/>
        <v>#DIV/0!</v>
      </c>
      <c r="AF16" s="186">
        <f t="shared" si="14"/>
        <v>-0.8</v>
      </c>
      <c r="AG16" s="186">
        <f t="shared" si="15"/>
        <v>-1</v>
      </c>
      <c r="AH16" s="186">
        <f t="shared" si="16"/>
        <v>4.5</v>
      </c>
      <c r="AI16" s="187">
        <f t="shared" si="17"/>
        <v>2.9230769230769229</v>
      </c>
    </row>
    <row r="17" spans="1:35" x14ac:dyDescent="0.25">
      <c r="A17" s="9" t="s">
        <v>107</v>
      </c>
      <c r="B17" s="95">
        <v>270</v>
      </c>
      <c r="C17" s="16">
        <v>267</v>
      </c>
      <c r="D17" s="17">
        <f t="shared" si="2"/>
        <v>3</v>
      </c>
      <c r="E17" s="110">
        <f t="shared" si="3"/>
        <v>1.1235955056179775E-2</v>
      </c>
      <c r="F17" s="148">
        <v>250</v>
      </c>
      <c r="G17" s="142">
        <v>2</v>
      </c>
      <c r="H17" s="142">
        <v>0</v>
      </c>
      <c r="I17" s="142">
        <v>0</v>
      </c>
      <c r="J17" s="142">
        <v>0</v>
      </c>
      <c r="K17" s="142">
        <v>1</v>
      </c>
      <c r="L17" s="149">
        <v>17</v>
      </c>
      <c r="M17" s="149">
        <v>2</v>
      </c>
      <c r="N17" s="120">
        <v>267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69">
        <v>0</v>
      </c>
      <c r="U17" s="156">
        <v>0</v>
      </c>
      <c r="V17" s="120">
        <f t="shared" si="4"/>
        <v>-17</v>
      </c>
      <c r="W17" s="121">
        <f t="shared" si="5"/>
        <v>2</v>
      </c>
      <c r="X17" s="121">
        <f t="shared" si="6"/>
        <v>0</v>
      </c>
      <c r="Y17" s="121">
        <f t="shared" si="7"/>
        <v>0</v>
      </c>
      <c r="Z17" s="121">
        <f t="shared" si="8"/>
        <v>0</v>
      </c>
      <c r="AA17" s="121">
        <f t="shared" si="9"/>
        <v>1</v>
      </c>
      <c r="AB17" s="169">
        <f t="shared" si="10"/>
        <v>17</v>
      </c>
      <c r="AC17" s="188">
        <f t="shared" si="11"/>
        <v>-6.3670411985018729E-2</v>
      </c>
      <c r="AD17" s="189" t="e">
        <f t="shared" si="12"/>
        <v>#DIV/0!</v>
      </c>
      <c r="AE17" s="189" t="e">
        <f t="shared" si="13"/>
        <v>#DIV/0!</v>
      </c>
      <c r="AF17" s="189" t="e">
        <f t="shared" si="14"/>
        <v>#DIV/0!</v>
      </c>
      <c r="AG17" s="189" t="e">
        <f t="shared" si="15"/>
        <v>#DIV/0!</v>
      </c>
      <c r="AH17" s="189" t="e">
        <f t="shared" si="16"/>
        <v>#DIV/0!</v>
      </c>
      <c r="AI17" s="190" t="e">
        <f t="shared" si="17"/>
        <v>#DIV/0!</v>
      </c>
    </row>
    <row r="18" spans="1:35" x14ac:dyDescent="0.25">
      <c r="A18" s="10" t="s">
        <v>108</v>
      </c>
      <c r="B18" s="92">
        <f>B16-B17</f>
        <v>1336</v>
      </c>
      <c r="C18" s="18">
        <f>C16-C17</f>
        <v>1409</v>
      </c>
      <c r="D18" s="19">
        <f t="shared" si="2"/>
        <v>-73</v>
      </c>
      <c r="E18" s="111">
        <f t="shared" si="3"/>
        <v>-5.1809794180269694E-2</v>
      </c>
      <c r="F18" s="150">
        <f>F16-F17</f>
        <v>1286</v>
      </c>
      <c r="G18" s="144">
        <f t="shared" ref="G18:M18" si="20">G16-G17</f>
        <v>1</v>
      </c>
      <c r="H18" s="144">
        <f t="shared" si="20"/>
        <v>3</v>
      </c>
      <c r="I18" s="144">
        <f t="shared" si="20"/>
        <v>2</v>
      </c>
      <c r="J18" s="144">
        <f t="shared" si="20"/>
        <v>0</v>
      </c>
      <c r="K18" s="144">
        <f t="shared" si="20"/>
        <v>10</v>
      </c>
      <c r="L18" s="151">
        <f t="shared" si="20"/>
        <v>34</v>
      </c>
      <c r="M18" s="151">
        <f t="shared" si="20"/>
        <v>11</v>
      </c>
      <c r="N18" s="124">
        <v>1383</v>
      </c>
      <c r="O18" s="125">
        <v>0</v>
      </c>
      <c r="P18" s="125">
        <v>0</v>
      </c>
      <c r="Q18" s="125">
        <v>10</v>
      </c>
      <c r="R18" s="125">
        <v>1</v>
      </c>
      <c r="S18" s="125">
        <v>2</v>
      </c>
      <c r="T18" s="164">
        <v>13</v>
      </c>
      <c r="U18" s="153">
        <v>13</v>
      </c>
      <c r="V18" s="124">
        <f t="shared" si="4"/>
        <v>-97</v>
      </c>
      <c r="W18" s="125">
        <f t="shared" si="5"/>
        <v>1</v>
      </c>
      <c r="X18" s="125">
        <f t="shared" si="6"/>
        <v>3</v>
      </c>
      <c r="Y18" s="125">
        <f t="shared" si="7"/>
        <v>-8</v>
      </c>
      <c r="Z18" s="125">
        <f t="shared" si="8"/>
        <v>-1</v>
      </c>
      <c r="AA18" s="125">
        <f t="shared" si="9"/>
        <v>8</v>
      </c>
      <c r="AB18" s="164">
        <f t="shared" si="10"/>
        <v>21</v>
      </c>
      <c r="AC18" s="179">
        <f t="shared" si="11"/>
        <v>-7.0137382501807663E-2</v>
      </c>
      <c r="AD18" s="180" t="e">
        <f t="shared" si="12"/>
        <v>#DIV/0!</v>
      </c>
      <c r="AE18" s="180" t="e">
        <f t="shared" si="13"/>
        <v>#DIV/0!</v>
      </c>
      <c r="AF18" s="180">
        <f t="shared" si="14"/>
        <v>-0.8</v>
      </c>
      <c r="AG18" s="180">
        <f t="shared" si="15"/>
        <v>-1</v>
      </c>
      <c r="AH18" s="180">
        <f t="shared" si="16"/>
        <v>4</v>
      </c>
      <c r="AI18" s="181">
        <f t="shared" si="17"/>
        <v>1.6153846153846154</v>
      </c>
    </row>
    <row r="19" spans="1:35" x14ac:dyDescent="0.25">
      <c r="A19" s="4" t="s">
        <v>38</v>
      </c>
      <c r="B19" s="94">
        <v>16114</v>
      </c>
      <c r="C19" s="14">
        <v>15553</v>
      </c>
      <c r="D19" s="15">
        <f t="shared" si="2"/>
        <v>561</v>
      </c>
      <c r="E19" s="109">
        <f t="shared" si="3"/>
        <v>3.6070211534752136E-2</v>
      </c>
      <c r="F19" s="289">
        <v>14828</v>
      </c>
      <c r="G19" s="221">
        <v>138</v>
      </c>
      <c r="H19" s="221">
        <v>42</v>
      </c>
      <c r="I19" s="221">
        <v>188</v>
      </c>
      <c r="J19" s="221">
        <v>1</v>
      </c>
      <c r="K19" s="221">
        <v>164</v>
      </c>
      <c r="L19" s="222">
        <v>753</v>
      </c>
      <c r="M19" s="290">
        <v>338</v>
      </c>
      <c r="N19" s="115">
        <v>14992</v>
      </c>
      <c r="O19" s="116">
        <v>95</v>
      </c>
      <c r="P19" s="116">
        <v>26</v>
      </c>
      <c r="Q19" s="116">
        <v>185</v>
      </c>
      <c r="R19" s="116">
        <v>0</v>
      </c>
      <c r="S19" s="116">
        <v>78</v>
      </c>
      <c r="T19" s="165">
        <v>177</v>
      </c>
      <c r="U19" s="154">
        <v>203</v>
      </c>
      <c r="V19" s="115">
        <f t="shared" si="4"/>
        <v>-164</v>
      </c>
      <c r="W19" s="116">
        <f t="shared" si="5"/>
        <v>43</v>
      </c>
      <c r="X19" s="116">
        <f t="shared" si="6"/>
        <v>16</v>
      </c>
      <c r="Y19" s="116">
        <f t="shared" si="7"/>
        <v>3</v>
      </c>
      <c r="Z19" s="116">
        <f t="shared" si="8"/>
        <v>1</v>
      </c>
      <c r="AA19" s="116">
        <f t="shared" si="9"/>
        <v>86</v>
      </c>
      <c r="AB19" s="165">
        <f t="shared" si="10"/>
        <v>576</v>
      </c>
      <c r="AC19" s="182">
        <f t="shared" si="11"/>
        <v>-1.0939167556029883E-2</v>
      </c>
      <c r="AD19" s="183">
        <f t="shared" si="12"/>
        <v>0.45263157894736844</v>
      </c>
      <c r="AE19" s="183">
        <f t="shared" si="13"/>
        <v>0.61538461538461542</v>
      </c>
      <c r="AF19" s="183">
        <f t="shared" si="14"/>
        <v>1.6216216216216217E-2</v>
      </c>
      <c r="AG19" s="183" t="e">
        <f t="shared" si="15"/>
        <v>#DIV/0!</v>
      </c>
      <c r="AH19" s="183">
        <f t="shared" si="16"/>
        <v>1.1025641025641026</v>
      </c>
      <c r="AI19" s="184">
        <f t="shared" si="17"/>
        <v>3.2542372881355934</v>
      </c>
    </row>
    <row r="20" spans="1:35" x14ac:dyDescent="0.25">
      <c r="A20" s="9" t="s">
        <v>109</v>
      </c>
      <c r="B20" s="95">
        <v>10274</v>
      </c>
      <c r="C20" s="16">
        <v>9689</v>
      </c>
      <c r="D20" s="17">
        <f t="shared" si="2"/>
        <v>585</v>
      </c>
      <c r="E20" s="110">
        <f t="shared" si="3"/>
        <v>6.0377747961605943E-2</v>
      </c>
      <c r="F20" s="148">
        <v>9434</v>
      </c>
      <c r="G20" s="142">
        <v>109</v>
      </c>
      <c r="H20" s="142">
        <v>30</v>
      </c>
      <c r="I20" s="142">
        <v>135</v>
      </c>
      <c r="J20" s="142">
        <v>1</v>
      </c>
      <c r="K20" s="142">
        <v>87</v>
      </c>
      <c r="L20" s="149">
        <v>478</v>
      </c>
      <c r="M20" s="149">
        <v>236</v>
      </c>
      <c r="N20" s="120">
        <v>9291</v>
      </c>
      <c r="O20" s="121">
        <v>54</v>
      </c>
      <c r="P20" s="121">
        <v>15</v>
      </c>
      <c r="Q20" s="121">
        <v>145</v>
      </c>
      <c r="R20" s="121">
        <v>0</v>
      </c>
      <c r="S20" s="121">
        <v>65</v>
      </c>
      <c r="T20" s="169">
        <v>119</v>
      </c>
      <c r="U20" s="156">
        <v>151</v>
      </c>
      <c r="V20" s="120">
        <f t="shared" si="4"/>
        <v>143</v>
      </c>
      <c r="W20" s="121">
        <f t="shared" si="5"/>
        <v>55</v>
      </c>
      <c r="X20" s="121">
        <f t="shared" si="6"/>
        <v>15</v>
      </c>
      <c r="Y20" s="121">
        <f t="shared" si="7"/>
        <v>-10</v>
      </c>
      <c r="Z20" s="121">
        <f t="shared" si="8"/>
        <v>1</v>
      </c>
      <c r="AA20" s="121">
        <f t="shared" si="9"/>
        <v>22</v>
      </c>
      <c r="AB20" s="169">
        <f t="shared" si="10"/>
        <v>359</v>
      </c>
      <c r="AC20" s="188">
        <f t="shared" si="11"/>
        <v>1.5391238833279518E-2</v>
      </c>
      <c r="AD20" s="189">
        <f t="shared" si="12"/>
        <v>1.0185185185185186</v>
      </c>
      <c r="AE20" s="189">
        <f t="shared" si="13"/>
        <v>1</v>
      </c>
      <c r="AF20" s="189">
        <f t="shared" si="14"/>
        <v>-6.8965517241379309E-2</v>
      </c>
      <c r="AG20" s="189" t="e">
        <f t="shared" si="15"/>
        <v>#DIV/0!</v>
      </c>
      <c r="AH20" s="189">
        <f t="shared" si="16"/>
        <v>0.33846153846153848</v>
      </c>
      <c r="AI20" s="190">
        <f t="shared" si="17"/>
        <v>3.0168067226890756</v>
      </c>
    </row>
    <row r="21" spans="1:35" x14ac:dyDescent="0.25">
      <c r="A21" s="10" t="s">
        <v>40</v>
      </c>
      <c r="B21" s="92">
        <f>B19-B20</f>
        <v>5840</v>
      </c>
      <c r="C21" s="18">
        <f>C19-C20</f>
        <v>5864</v>
      </c>
      <c r="D21" s="19">
        <f t="shared" si="2"/>
        <v>-24</v>
      </c>
      <c r="E21" s="111">
        <f t="shared" si="3"/>
        <v>-4.0927694406548429E-3</v>
      </c>
      <c r="F21" s="150">
        <f>F19-F20</f>
        <v>5394</v>
      </c>
      <c r="G21" s="144">
        <f t="shared" ref="G21:M21" si="21">G19-G20</f>
        <v>29</v>
      </c>
      <c r="H21" s="144">
        <f t="shared" si="21"/>
        <v>12</v>
      </c>
      <c r="I21" s="144">
        <f t="shared" si="21"/>
        <v>53</v>
      </c>
      <c r="J21" s="144">
        <f t="shared" si="21"/>
        <v>0</v>
      </c>
      <c r="K21" s="144">
        <f t="shared" si="21"/>
        <v>77</v>
      </c>
      <c r="L21" s="151">
        <f t="shared" si="21"/>
        <v>275</v>
      </c>
      <c r="M21" s="151">
        <f t="shared" si="21"/>
        <v>102</v>
      </c>
      <c r="N21" s="124">
        <v>5701</v>
      </c>
      <c r="O21" s="125">
        <v>41</v>
      </c>
      <c r="P21" s="125">
        <v>11</v>
      </c>
      <c r="Q21" s="125">
        <v>40</v>
      </c>
      <c r="R21" s="125">
        <v>0</v>
      </c>
      <c r="S21" s="125">
        <v>13</v>
      </c>
      <c r="T21" s="164">
        <v>58</v>
      </c>
      <c r="U21" s="153">
        <v>52</v>
      </c>
      <c r="V21" s="124">
        <f t="shared" si="4"/>
        <v>-307</v>
      </c>
      <c r="W21" s="125">
        <f t="shared" si="5"/>
        <v>-12</v>
      </c>
      <c r="X21" s="125">
        <f t="shared" si="6"/>
        <v>1</v>
      </c>
      <c r="Y21" s="125">
        <f t="shared" si="7"/>
        <v>13</v>
      </c>
      <c r="Z21" s="125">
        <f t="shared" si="8"/>
        <v>0</v>
      </c>
      <c r="AA21" s="125">
        <f t="shared" si="9"/>
        <v>64</v>
      </c>
      <c r="AB21" s="164">
        <f t="shared" si="10"/>
        <v>217</v>
      </c>
      <c r="AC21" s="179">
        <f t="shared" si="11"/>
        <v>-5.3850201718996668E-2</v>
      </c>
      <c r="AD21" s="180">
        <f t="shared" si="12"/>
        <v>-0.29268292682926828</v>
      </c>
      <c r="AE21" s="180">
        <f t="shared" si="13"/>
        <v>9.0909090909090912E-2</v>
      </c>
      <c r="AF21" s="180">
        <f t="shared" si="14"/>
        <v>0.32500000000000001</v>
      </c>
      <c r="AG21" s="180" t="e">
        <f t="shared" si="15"/>
        <v>#DIV/0!</v>
      </c>
      <c r="AH21" s="180">
        <f t="shared" si="16"/>
        <v>4.9230769230769234</v>
      </c>
      <c r="AI21" s="181">
        <f t="shared" si="17"/>
        <v>3.7413793103448274</v>
      </c>
    </row>
    <row r="22" spans="1:35" x14ac:dyDescent="0.25">
      <c r="A22" s="4" t="s">
        <v>110</v>
      </c>
      <c r="B22" s="94">
        <v>6395</v>
      </c>
      <c r="C22" s="14">
        <v>6449</v>
      </c>
      <c r="D22" s="15">
        <f t="shared" si="2"/>
        <v>-54</v>
      </c>
      <c r="E22" s="109">
        <f t="shared" si="3"/>
        <v>-8.3733912234454956E-3</v>
      </c>
      <c r="F22" s="289">
        <v>6078</v>
      </c>
      <c r="G22" s="221">
        <v>32</v>
      </c>
      <c r="H22" s="221">
        <v>13</v>
      </c>
      <c r="I22" s="221">
        <v>13</v>
      </c>
      <c r="J22" s="221">
        <v>0</v>
      </c>
      <c r="K22" s="221">
        <v>51</v>
      </c>
      <c r="L22" s="222">
        <v>208</v>
      </c>
      <c r="M22" s="290">
        <v>56</v>
      </c>
      <c r="N22" s="115">
        <v>6323</v>
      </c>
      <c r="O22" s="116">
        <v>20</v>
      </c>
      <c r="P22" s="116">
        <v>12</v>
      </c>
      <c r="Q22" s="116">
        <v>13</v>
      </c>
      <c r="R22" s="116">
        <v>2</v>
      </c>
      <c r="S22" s="116">
        <v>14</v>
      </c>
      <c r="T22" s="165">
        <v>65</v>
      </c>
      <c r="U22" s="154">
        <v>45</v>
      </c>
      <c r="V22" s="115">
        <f t="shared" si="4"/>
        <v>-245</v>
      </c>
      <c r="W22" s="116">
        <f t="shared" si="5"/>
        <v>12</v>
      </c>
      <c r="X22" s="116">
        <f t="shared" si="6"/>
        <v>1</v>
      </c>
      <c r="Y22" s="116">
        <f t="shared" si="7"/>
        <v>0</v>
      </c>
      <c r="Z22" s="116">
        <f t="shared" si="8"/>
        <v>-2</v>
      </c>
      <c r="AA22" s="116">
        <f t="shared" si="9"/>
        <v>37</v>
      </c>
      <c r="AB22" s="165">
        <f t="shared" si="10"/>
        <v>143</v>
      </c>
      <c r="AC22" s="182">
        <f t="shared" si="11"/>
        <v>-3.8747430017396806E-2</v>
      </c>
      <c r="AD22" s="183">
        <f t="shared" si="12"/>
        <v>0.6</v>
      </c>
      <c r="AE22" s="183">
        <f t="shared" si="13"/>
        <v>8.3333333333333329E-2</v>
      </c>
      <c r="AF22" s="183">
        <f t="shared" si="14"/>
        <v>0</v>
      </c>
      <c r="AG22" s="183">
        <f t="shared" si="15"/>
        <v>-1</v>
      </c>
      <c r="AH22" s="183">
        <f t="shared" si="16"/>
        <v>2.6428571428571428</v>
      </c>
      <c r="AI22" s="184">
        <f t="shared" si="17"/>
        <v>2.2000000000000002</v>
      </c>
    </row>
    <row r="23" spans="1:35" x14ac:dyDescent="0.25">
      <c r="A23" s="9" t="s">
        <v>9</v>
      </c>
      <c r="B23" s="95">
        <v>1046</v>
      </c>
      <c r="C23" s="16">
        <v>1077</v>
      </c>
      <c r="D23" s="17">
        <f t="shared" si="2"/>
        <v>-31</v>
      </c>
      <c r="E23" s="110">
        <f t="shared" si="3"/>
        <v>-2.8783658310120707E-2</v>
      </c>
      <c r="F23" s="148">
        <v>1002</v>
      </c>
      <c r="G23" s="142">
        <v>3</v>
      </c>
      <c r="H23" s="142">
        <v>0</v>
      </c>
      <c r="I23" s="142">
        <v>0</v>
      </c>
      <c r="J23" s="142">
        <v>0</v>
      </c>
      <c r="K23" s="142">
        <v>9</v>
      </c>
      <c r="L23" s="149">
        <v>32</v>
      </c>
      <c r="M23" s="149">
        <v>9</v>
      </c>
      <c r="N23" s="120">
        <v>1065</v>
      </c>
      <c r="O23" s="121">
        <v>2</v>
      </c>
      <c r="P23" s="121">
        <v>1</v>
      </c>
      <c r="Q23" s="121">
        <v>3</v>
      </c>
      <c r="R23" s="121">
        <v>1</v>
      </c>
      <c r="S23" s="121">
        <v>1</v>
      </c>
      <c r="T23" s="169">
        <v>4</v>
      </c>
      <c r="U23" s="156">
        <v>8</v>
      </c>
      <c r="V23" s="120">
        <f t="shared" si="4"/>
        <v>-63</v>
      </c>
      <c r="W23" s="121">
        <f t="shared" si="5"/>
        <v>1</v>
      </c>
      <c r="X23" s="121">
        <f t="shared" si="6"/>
        <v>-1</v>
      </c>
      <c r="Y23" s="121">
        <f t="shared" si="7"/>
        <v>-3</v>
      </c>
      <c r="Z23" s="121">
        <f t="shared" si="8"/>
        <v>-1</v>
      </c>
      <c r="AA23" s="121">
        <f t="shared" si="9"/>
        <v>8</v>
      </c>
      <c r="AB23" s="169">
        <f t="shared" si="10"/>
        <v>28</v>
      </c>
      <c r="AC23" s="188">
        <f t="shared" si="11"/>
        <v>-5.9154929577464786E-2</v>
      </c>
      <c r="AD23" s="189">
        <f t="shared" si="12"/>
        <v>0.5</v>
      </c>
      <c r="AE23" s="189">
        <f t="shared" si="13"/>
        <v>-1</v>
      </c>
      <c r="AF23" s="189">
        <f t="shared" si="14"/>
        <v>-1</v>
      </c>
      <c r="AG23" s="189">
        <f t="shared" si="15"/>
        <v>-1</v>
      </c>
      <c r="AH23" s="189">
        <f t="shared" si="16"/>
        <v>8</v>
      </c>
      <c r="AI23" s="190">
        <f t="shared" si="17"/>
        <v>7</v>
      </c>
    </row>
    <row r="24" spans="1:35" x14ac:dyDescent="0.25">
      <c r="A24" s="9" t="s">
        <v>111</v>
      </c>
      <c r="B24" s="95">
        <v>2548</v>
      </c>
      <c r="C24" s="16">
        <v>2584</v>
      </c>
      <c r="D24" s="17">
        <f t="shared" si="2"/>
        <v>-36</v>
      </c>
      <c r="E24" s="110">
        <f t="shared" si="3"/>
        <v>-1.393188854489164E-2</v>
      </c>
      <c r="F24" s="148">
        <v>2392</v>
      </c>
      <c r="G24" s="142">
        <v>17</v>
      </c>
      <c r="H24" s="142">
        <v>2</v>
      </c>
      <c r="I24" s="142">
        <v>4</v>
      </c>
      <c r="J24" s="142">
        <v>0</v>
      </c>
      <c r="K24" s="142">
        <v>30</v>
      </c>
      <c r="L24" s="149">
        <v>103</v>
      </c>
      <c r="M24" s="149">
        <v>35</v>
      </c>
      <c r="N24" s="120">
        <v>2534</v>
      </c>
      <c r="O24" s="121">
        <v>8</v>
      </c>
      <c r="P24" s="121">
        <v>2</v>
      </c>
      <c r="Q24" s="121">
        <v>1</v>
      </c>
      <c r="R24" s="121">
        <v>0</v>
      </c>
      <c r="S24" s="121">
        <v>6</v>
      </c>
      <c r="T24" s="169">
        <v>33</v>
      </c>
      <c r="U24" s="156">
        <v>16</v>
      </c>
      <c r="V24" s="120">
        <f t="shared" si="4"/>
        <v>-142</v>
      </c>
      <c r="W24" s="121">
        <f t="shared" si="5"/>
        <v>9</v>
      </c>
      <c r="X24" s="121">
        <f t="shared" si="6"/>
        <v>0</v>
      </c>
      <c r="Y24" s="121">
        <f t="shared" si="7"/>
        <v>3</v>
      </c>
      <c r="Z24" s="121">
        <f t="shared" si="8"/>
        <v>0</v>
      </c>
      <c r="AA24" s="121">
        <f t="shared" si="9"/>
        <v>24</v>
      </c>
      <c r="AB24" s="169">
        <f t="shared" si="10"/>
        <v>70</v>
      </c>
      <c r="AC24" s="188">
        <f t="shared" si="11"/>
        <v>-5.6037884767166535E-2</v>
      </c>
      <c r="AD24" s="189">
        <f t="shared" si="12"/>
        <v>1.125</v>
      </c>
      <c r="AE24" s="189">
        <f t="shared" si="13"/>
        <v>0</v>
      </c>
      <c r="AF24" s="189">
        <f t="shared" si="14"/>
        <v>3</v>
      </c>
      <c r="AG24" s="189" t="e">
        <f t="shared" si="15"/>
        <v>#DIV/0!</v>
      </c>
      <c r="AH24" s="189">
        <f t="shared" si="16"/>
        <v>4</v>
      </c>
      <c r="AI24" s="190">
        <f t="shared" si="17"/>
        <v>2.1212121212121211</v>
      </c>
    </row>
    <row r="25" spans="1:35" x14ac:dyDescent="0.25">
      <c r="A25" s="10" t="s">
        <v>112</v>
      </c>
      <c r="B25" s="92">
        <f>B22-(B23+B24)</f>
        <v>2801</v>
      </c>
      <c r="C25" s="18">
        <f>C22-(C23+C24)</f>
        <v>2788</v>
      </c>
      <c r="D25" s="19">
        <f t="shared" si="2"/>
        <v>13</v>
      </c>
      <c r="E25" s="111">
        <f t="shared" si="3"/>
        <v>4.6628407460545191E-3</v>
      </c>
      <c r="F25" s="150">
        <f>F22-(F23+F24)</f>
        <v>2684</v>
      </c>
      <c r="G25" s="144">
        <f t="shared" ref="G25:M25" si="22">G22-(G23+G24)</f>
        <v>12</v>
      </c>
      <c r="H25" s="144">
        <f t="shared" si="22"/>
        <v>11</v>
      </c>
      <c r="I25" s="144">
        <f t="shared" si="22"/>
        <v>9</v>
      </c>
      <c r="J25" s="144">
        <f t="shared" si="22"/>
        <v>0</v>
      </c>
      <c r="K25" s="144">
        <f t="shared" si="22"/>
        <v>12</v>
      </c>
      <c r="L25" s="151">
        <f t="shared" si="22"/>
        <v>73</v>
      </c>
      <c r="M25" s="151">
        <f t="shared" si="22"/>
        <v>12</v>
      </c>
      <c r="N25" s="124">
        <v>2724</v>
      </c>
      <c r="O25" s="125">
        <v>10</v>
      </c>
      <c r="P25" s="125">
        <v>9</v>
      </c>
      <c r="Q25" s="125">
        <v>9</v>
      </c>
      <c r="R25" s="125">
        <v>1</v>
      </c>
      <c r="S25" s="125">
        <v>7</v>
      </c>
      <c r="T25" s="164">
        <v>28</v>
      </c>
      <c r="U25" s="153">
        <v>21</v>
      </c>
      <c r="V25" s="124">
        <f t="shared" si="4"/>
        <v>-40</v>
      </c>
      <c r="W25" s="125">
        <f t="shared" si="5"/>
        <v>2</v>
      </c>
      <c r="X25" s="125">
        <f t="shared" si="6"/>
        <v>2</v>
      </c>
      <c r="Y25" s="125">
        <f t="shared" si="7"/>
        <v>0</v>
      </c>
      <c r="Z25" s="125">
        <f t="shared" si="8"/>
        <v>-1</v>
      </c>
      <c r="AA25" s="125">
        <f t="shared" si="9"/>
        <v>5</v>
      </c>
      <c r="AB25" s="164">
        <f t="shared" si="10"/>
        <v>45</v>
      </c>
      <c r="AC25" s="179">
        <f t="shared" si="11"/>
        <v>-1.4684287812041116E-2</v>
      </c>
      <c r="AD25" s="180">
        <f t="shared" si="12"/>
        <v>0.2</v>
      </c>
      <c r="AE25" s="180">
        <f t="shared" si="13"/>
        <v>0.22222222222222221</v>
      </c>
      <c r="AF25" s="180">
        <f t="shared" si="14"/>
        <v>0</v>
      </c>
      <c r="AG25" s="180">
        <f t="shared" si="15"/>
        <v>-1</v>
      </c>
      <c r="AH25" s="180">
        <f t="shared" si="16"/>
        <v>0.7142857142857143</v>
      </c>
      <c r="AI25" s="181">
        <f t="shared" si="17"/>
        <v>1.6071428571428572</v>
      </c>
    </row>
    <row r="26" spans="1:35" x14ac:dyDescent="0.25">
      <c r="A26" s="4" t="s">
        <v>113</v>
      </c>
      <c r="B26" s="94">
        <v>3516</v>
      </c>
      <c r="C26" s="14">
        <v>3399</v>
      </c>
      <c r="D26" s="15">
        <f t="shared" si="2"/>
        <v>117</v>
      </c>
      <c r="E26" s="109">
        <f t="shared" si="3"/>
        <v>3.442188879082083E-2</v>
      </c>
      <c r="F26" s="289">
        <v>3328</v>
      </c>
      <c r="G26" s="221">
        <v>24</v>
      </c>
      <c r="H26" s="221">
        <v>5</v>
      </c>
      <c r="I26" s="221">
        <v>8</v>
      </c>
      <c r="J26" s="221">
        <v>2</v>
      </c>
      <c r="K26" s="221">
        <v>41</v>
      </c>
      <c r="L26" s="222">
        <v>108</v>
      </c>
      <c r="M26" s="290">
        <v>46</v>
      </c>
      <c r="N26" s="115">
        <v>3313</v>
      </c>
      <c r="O26" s="116">
        <v>29</v>
      </c>
      <c r="P26" s="116">
        <v>7</v>
      </c>
      <c r="Q26" s="116">
        <v>14</v>
      </c>
      <c r="R26" s="116">
        <v>0</v>
      </c>
      <c r="S26" s="116">
        <v>11</v>
      </c>
      <c r="T26" s="165">
        <v>25</v>
      </c>
      <c r="U26" s="154">
        <v>41</v>
      </c>
      <c r="V26" s="115">
        <f t="shared" si="4"/>
        <v>15</v>
      </c>
      <c r="W26" s="116">
        <f t="shared" si="5"/>
        <v>-5</v>
      </c>
      <c r="X26" s="116">
        <f t="shared" si="6"/>
        <v>-2</v>
      </c>
      <c r="Y26" s="116">
        <f t="shared" si="7"/>
        <v>-6</v>
      </c>
      <c r="Z26" s="116">
        <f t="shared" si="8"/>
        <v>2</v>
      </c>
      <c r="AA26" s="116">
        <f t="shared" si="9"/>
        <v>30</v>
      </c>
      <c r="AB26" s="165">
        <f t="shared" si="10"/>
        <v>83</v>
      </c>
      <c r="AC26" s="182">
        <f t="shared" si="11"/>
        <v>4.5276184726833688E-3</v>
      </c>
      <c r="AD26" s="183">
        <f t="shared" si="12"/>
        <v>-0.17241379310344829</v>
      </c>
      <c r="AE26" s="183">
        <f t="shared" si="13"/>
        <v>-0.2857142857142857</v>
      </c>
      <c r="AF26" s="183">
        <f t="shared" si="14"/>
        <v>-0.42857142857142855</v>
      </c>
      <c r="AG26" s="183" t="e">
        <f t="shared" si="15"/>
        <v>#DIV/0!</v>
      </c>
      <c r="AH26" s="183">
        <f t="shared" si="16"/>
        <v>2.7272727272727271</v>
      </c>
      <c r="AI26" s="184">
        <f t="shared" si="17"/>
        <v>3.32</v>
      </c>
    </row>
    <row r="27" spans="1:35" x14ac:dyDescent="0.25">
      <c r="A27" s="9" t="s">
        <v>114</v>
      </c>
      <c r="B27" s="95">
        <v>1241</v>
      </c>
      <c r="C27" s="16">
        <v>1200</v>
      </c>
      <c r="D27" s="17">
        <f t="shared" si="2"/>
        <v>41</v>
      </c>
      <c r="E27" s="110">
        <f t="shared" si="3"/>
        <v>3.4166666666666665E-2</v>
      </c>
      <c r="F27" s="148">
        <v>1153</v>
      </c>
      <c r="G27" s="142">
        <v>6</v>
      </c>
      <c r="H27" s="142">
        <v>0</v>
      </c>
      <c r="I27" s="142">
        <v>8</v>
      </c>
      <c r="J27" s="142">
        <v>2</v>
      </c>
      <c r="K27" s="142">
        <v>14</v>
      </c>
      <c r="L27" s="149">
        <v>58</v>
      </c>
      <c r="M27" s="149">
        <v>16</v>
      </c>
      <c r="N27" s="120">
        <v>1184</v>
      </c>
      <c r="O27" s="121">
        <v>3</v>
      </c>
      <c r="P27" s="121">
        <v>1</v>
      </c>
      <c r="Q27" s="121">
        <v>3</v>
      </c>
      <c r="R27" s="121">
        <v>0</v>
      </c>
      <c r="S27" s="121">
        <v>2</v>
      </c>
      <c r="T27" s="169">
        <v>7</v>
      </c>
      <c r="U27" s="156">
        <v>23</v>
      </c>
      <c r="V27" s="120">
        <f t="shared" si="4"/>
        <v>-31</v>
      </c>
      <c r="W27" s="121">
        <f t="shared" si="5"/>
        <v>3</v>
      </c>
      <c r="X27" s="121">
        <f t="shared" si="6"/>
        <v>-1</v>
      </c>
      <c r="Y27" s="121">
        <f t="shared" si="7"/>
        <v>5</v>
      </c>
      <c r="Z27" s="121">
        <f t="shared" si="8"/>
        <v>2</v>
      </c>
      <c r="AA27" s="121">
        <f t="shared" si="9"/>
        <v>12</v>
      </c>
      <c r="AB27" s="169">
        <f t="shared" si="10"/>
        <v>51</v>
      </c>
      <c r="AC27" s="188">
        <f t="shared" si="11"/>
        <v>-2.6182432432432432E-2</v>
      </c>
      <c r="AD27" s="189">
        <f t="shared" si="12"/>
        <v>1</v>
      </c>
      <c r="AE27" s="189">
        <f t="shared" si="13"/>
        <v>-1</v>
      </c>
      <c r="AF27" s="189">
        <f t="shared" si="14"/>
        <v>1.6666666666666667</v>
      </c>
      <c r="AG27" s="189" t="e">
        <f t="shared" si="15"/>
        <v>#DIV/0!</v>
      </c>
      <c r="AH27" s="189">
        <f t="shared" si="16"/>
        <v>6</v>
      </c>
      <c r="AI27" s="190">
        <f t="shared" si="17"/>
        <v>7.2857142857142856</v>
      </c>
    </row>
    <row r="28" spans="1:35" x14ac:dyDescent="0.25">
      <c r="A28" s="10" t="s">
        <v>115</v>
      </c>
      <c r="B28" s="92">
        <f>B26-B27</f>
        <v>2275</v>
      </c>
      <c r="C28" s="18">
        <f>C26-C27</f>
        <v>2199</v>
      </c>
      <c r="D28" s="19">
        <f t="shared" si="2"/>
        <v>76</v>
      </c>
      <c r="E28" s="111">
        <f t="shared" si="3"/>
        <v>3.456116416552979E-2</v>
      </c>
      <c r="F28" s="150">
        <f>F26-F27</f>
        <v>2175</v>
      </c>
      <c r="G28" s="144">
        <f t="shared" ref="G28:M28" si="23">G26-G27</f>
        <v>18</v>
      </c>
      <c r="H28" s="144">
        <f t="shared" si="23"/>
        <v>5</v>
      </c>
      <c r="I28" s="144">
        <f t="shared" si="23"/>
        <v>0</v>
      </c>
      <c r="J28" s="144">
        <f t="shared" si="23"/>
        <v>0</v>
      </c>
      <c r="K28" s="144">
        <f t="shared" si="23"/>
        <v>27</v>
      </c>
      <c r="L28" s="151">
        <f t="shared" si="23"/>
        <v>50</v>
      </c>
      <c r="M28" s="151">
        <f t="shared" si="23"/>
        <v>30</v>
      </c>
      <c r="N28" s="124">
        <v>2129</v>
      </c>
      <c r="O28" s="125">
        <v>26</v>
      </c>
      <c r="P28" s="125">
        <v>6</v>
      </c>
      <c r="Q28" s="125">
        <v>11</v>
      </c>
      <c r="R28" s="125">
        <v>0</v>
      </c>
      <c r="S28" s="125">
        <v>9</v>
      </c>
      <c r="T28" s="164">
        <v>18</v>
      </c>
      <c r="U28" s="153">
        <v>18</v>
      </c>
      <c r="V28" s="124">
        <f t="shared" si="4"/>
        <v>46</v>
      </c>
      <c r="W28" s="125">
        <f t="shared" si="5"/>
        <v>-8</v>
      </c>
      <c r="X28" s="125">
        <f t="shared" si="6"/>
        <v>-1</v>
      </c>
      <c r="Y28" s="125">
        <f t="shared" si="7"/>
        <v>-11</v>
      </c>
      <c r="Z28" s="125">
        <f t="shared" si="8"/>
        <v>0</v>
      </c>
      <c r="AA28" s="125">
        <f t="shared" si="9"/>
        <v>18</v>
      </c>
      <c r="AB28" s="164">
        <f t="shared" si="10"/>
        <v>32</v>
      </c>
      <c r="AC28" s="179">
        <f t="shared" si="11"/>
        <v>2.1606387975575389E-2</v>
      </c>
      <c r="AD28" s="180">
        <f t="shared" si="12"/>
        <v>-0.30769230769230771</v>
      </c>
      <c r="AE28" s="180">
        <f t="shared" si="13"/>
        <v>-0.16666666666666666</v>
      </c>
      <c r="AF28" s="180">
        <f t="shared" si="14"/>
        <v>-1</v>
      </c>
      <c r="AG28" s="180" t="e">
        <f t="shared" si="15"/>
        <v>#DIV/0!</v>
      </c>
      <c r="AH28" s="180">
        <f t="shared" si="16"/>
        <v>2</v>
      </c>
      <c r="AI28" s="181">
        <f t="shared" si="17"/>
        <v>1.7777777777777777</v>
      </c>
    </row>
    <row r="29" spans="1:35" x14ac:dyDescent="0.25">
      <c r="A29" s="5" t="s">
        <v>116</v>
      </c>
      <c r="B29" s="97">
        <v>20354</v>
      </c>
      <c r="C29" s="20">
        <v>20522</v>
      </c>
      <c r="D29" s="21">
        <f t="shared" si="2"/>
        <v>-168</v>
      </c>
      <c r="E29" s="108">
        <f t="shared" si="3"/>
        <v>-8.1863366143650716E-3</v>
      </c>
      <c r="F29" s="286">
        <v>17899</v>
      </c>
      <c r="G29" s="287">
        <v>722</v>
      </c>
      <c r="H29" s="287">
        <v>33</v>
      </c>
      <c r="I29" s="287">
        <v>132</v>
      </c>
      <c r="J29" s="287">
        <v>4</v>
      </c>
      <c r="K29" s="287">
        <v>204</v>
      </c>
      <c r="L29" s="288">
        <v>1360</v>
      </c>
      <c r="M29" s="288">
        <v>452</v>
      </c>
      <c r="N29" s="204">
        <v>18958</v>
      </c>
      <c r="O29" s="205">
        <v>684</v>
      </c>
      <c r="P29" s="205">
        <v>49</v>
      </c>
      <c r="Q29" s="205">
        <v>137</v>
      </c>
      <c r="R29" s="205">
        <v>2</v>
      </c>
      <c r="S29" s="205">
        <v>88</v>
      </c>
      <c r="T29" s="206">
        <v>604</v>
      </c>
      <c r="U29" s="199">
        <v>278</v>
      </c>
      <c r="V29" s="204">
        <f t="shared" si="4"/>
        <v>-1059</v>
      </c>
      <c r="W29" s="205">
        <f t="shared" si="5"/>
        <v>38</v>
      </c>
      <c r="X29" s="205">
        <f t="shared" si="6"/>
        <v>-16</v>
      </c>
      <c r="Y29" s="205">
        <f t="shared" si="7"/>
        <v>-5</v>
      </c>
      <c r="Z29" s="205">
        <f t="shared" si="8"/>
        <v>2</v>
      </c>
      <c r="AA29" s="205">
        <f t="shared" si="9"/>
        <v>116</v>
      </c>
      <c r="AB29" s="206">
        <f t="shared" si="10"/>
        <v>756</v>
      </c>
      <c r="AC29" s="213">
        <f t="shared" si="11"/>
        <v>-5.5860322818862752E-2</v>
      </c>
      <c r="AD29" s="214">
        <f t="shared" si="12"/>
        <v>5.5555555555555552E-2</v>
      </c>
      <c r="AE29" s="214">
        <f t="shared" si="13"/>
        <v>-0.32653061224489793</v>
      </c>
      <c r="AF29" s="214">
        <f t="shared" si="14"/>
        <v>-3.6496350364963501E-2</v>
      </c>
      <c r="AG29" s="214">
        <f t="shared" si="15"/>
        <v>1</v>
      </c>
      <c r="AH29" s="214">
        <f t="shared" si="16"/>
        <v>1.3181818181818181</v>
      </c>
      <c r="AI29" s="215">
        <f t="shared" si="17"/>
        <v>1.2516556291390728</v>
      </c>
    </row>
    <row r="30" spans="1:35" x14ac:dyDescent="0.25">
      <c r="A30" s="5" t="s">
        <v>117</v>
      </c>
      <c r="B30" s="97">
        <v>2144</v>
      </c>
      <c r="C30" s="20">
        <v>1948</v>
      </c>
      <c r="D30" s="21">
        <f t="shared" si="2"/>
        <v>196</v>
      </c>
      <c r="E30" s="108">
        <f t="shared" si="3"/>
        <v>0.10061601642710473</v>
      </c>
      <c r="F30" s="286">
        <v>2001</v>
      </c>
      <c r="G30" s="287">
        <v>25</v>
      </c>
      <c r="H30" s="287">
        <v>5</v>
      </c>
      <c r="I30" s="287">
        <v>7</v>
      </c>
      <c r="J30" s="287">
        <v>4</v>
      </c>
      <c r="K30" s="287">
        <v>25</v>
      </c>
      <c r="L30" s="288">
        <v>77</v>
      </c>
      <c r="M30" s="288">
        <v>43</v>
      </c>
      <c r="N30" s="204">
        <v>1872</v>
      </c>
      <c r="O30" s="205">
        <v>27</v>
      </c>
      <c r="P30" s="205">
        <v>0</v>
      </c>
      <c r="Q30" s="205">
        <v>15</v>
      </c>
      <c r="R30" s="205">
        <v>0</v>
      </c>
      <c r="S30" s="205">
        <v>19</v>
      </c>
      <c r="T30" s="206">
        <v>15</v>
      </c>
      <c r="U30" s="199">
        <v>34</v>
      </c>
      <c r="V30" s="204">
        <f t="shared" si="4"/>
        <v>129</v>
      </c>
      <c r="W30" s="205">
        <f t="shared" si="5"/>
        <v>-2</v>
      </c>
      <c r="X30" s="205">
        <f t="shared" si="6"/>
        <v>5</v>
      </c>
      <c r="Y30" s="205">
        <f t="shared" si="7"/>
        <v>-8</v>
      </c>
      <c r="Z30" s="205">
        <f t="shared" si="8"/>
        <v>4</v>
      </c>
      <c r="AA30" s="205">
        <f t="shared" si="9"/>
        <v>6</v>
      </c>
      <c r="AB30" s="206">
        <f t="shared" si="10"/>
        <v>62</v>
      </c>
      <c r="AC30" s="213">
        <f t="shared" si="11"/>
        <v>6.8910256410256415E-2</v>
      </c>
      <c r="AD30" s="214">
        <f t="shared" si="12"/>
        <v>-7.407407407407407E-2</v>
      </c>
      <c r="AE30" s="214" t="e">
        <f t="shared" si="13"/>
        <v>#DIV/0!</v>
      </c>
      <c r="AF30" s="214">
        <f t="shared" si="14"/>
        <v>-0.53333333333333333</v>
      </c>
      <c r="AG30" s="214" t="e">
        <f t="shared" si="15"/>
        <v>#DIV/0!</v>
      </c>
      <c r="AH30" s="214">
        <f t="shared" si="16"/>
        <v>0.31578947368421051</v>
      </c>
      <c r="AI30" s="215">
        <f t="shared" si="17"/>
        <v>4.1333333333333337</v>
      </c>
    </row>
    <row r="31" spans="1:35" x14ac:dyDescent="0.25">
      <c r="A31" s="5" t="s">
        <v>118</v>
      </c>
      <c r="B31" s="97">
        <v>2439</v>
      </c>
      <c r="C31" s="20">
        <v>2090</v>
      </c>
      <c r="D31" s="21">
        <f t="shared" si="2"/>
        <v>349</v>
      </c>
      <c r="E31" s="108">
        <f t="shared" si="3"/>
        <v>0.16698564593301435</v>
      </c>
      <c r="F31" s="223">
        <v>2289</v>
      </c>
      <c r="G31" s="224">
        <v>19</v>
      </c>
      <c r="H31" s="224">
        <v>1</v>
      </c>
      <c r="I31" s="224">
        <v>19</v>
      </c>
      <c r="J31" s="224">
        <v>0</v>
      </c>
      <c r="K31" s="224">
        <v>21</v>
      </c>
      <c r="L31" s="292">
        <v>90</v>
      </c>
      <c r="M31" s="288">
        <v>30</v>
      </c>
      <c r="N31" s="204">
        <v>2042</v>
      </c>
      <c r="O31" s="205">
        <v>6</v>
      </c>
      <c r="P31" s="205">
        <v>2</v>
      </c>
      <c r="Q31" s="205">
        <v>16</v>
      </c>
      <c r="R31" s="205">
        <v>0</v>
      </c>
      <c r="S31" s="205">
        <v>17</v>
      </c>
      <c r="T31" s="206">
        <v>7</v>
      </c>
      <c r="U31" s="199">
        <v>41</v>
      </c>
      <c r="V31" s="204">
        <f t="shared" si="4"/>
        <v>247</v>
      </c>
      <c r="W31" s="205">
        <f t="shared" si="5"/>
        <v>13</v>
      </c>
      <c r="X31" s="205">
        <f t="shared" si="6"/>
        <v>-1</v>
      </c>
      <c r="Y31" s="205">
        <f t="shared" si="7"/>
        <v>3</v>
      </c>
      <c r="Z31" s="205">
        <f t="shared" si="8"/>
        <v>0</v>
      </c>
      <c r="AA31" s="205">
        <f t="shared" si="9"/>
        <v>4</v>
      </c>
      <c r="AB31" s="206">
        <f t="shared" si="10"/>
        <v>83</v>
      </c>
      <c r="AC31" s="213">
        <f t="shared" si="11"/>
        <v>0.12095984329089128</v>
      </c>
      <c r="AD31" s="214">
        <f t="shared" si="12"/>
        <v>2.1666666666666665</v>
      </c>
      <c r="AE31" s="214">
        <f t="shared" si="13"/>
        <v>-0.5</v>
      </c>
      <c r="AF31" s="214">
        <f t="shared" si="14"/>
        <v>0.1875</v>
      </c>
      <c r="AG31" s="214" t="e">
        <f t="shared" si="15"/>
        <v>#DIV/0!</v>
      </c>
      <c r="AH31" s="214">
        <f t="shared" si="16"/>
        <v>0.23529411764705882</v>
      </c>
      <c r="AI31" s="215">
        <f t="shared" si="17"/>
        <v>11.857142857142858</v>
      </c>
    </row>
    <row r="32" spans="1:35" x14ac:dyDescent="0.25">
      <c r="A32" s="9" t="s">
        <v>189</v>
      </c>
      <c r="B32" s="61">
        <v>474</v>
      </c>
      <c r="C32" s="132">
        <v>0</v>
      </c>
      <c r="D32" s="133">
        <f t="shared" si="2"/>
        <v>474</v>
      </c>
      <c r="E32" s="134" t="s">
        <v>191</v>
      </c>
      <c r="F32" s="219">
        <v>426</v>
      </c>
      <c r="G32" s="220">
        <v>11</v>
      </c>
      <c r="H32" s="220">
        <v>1</v>
      </c>
      <c r="I32" s="220">
        <v>7</v>
      </c>
      <c r="J32" s="221">
        <v>0</v>
      </c>
      <c r="K32" s="220">
        <v>5</v>
      </c>
      <c r="L32" s="222">
        <v>24</v>
      </c>
      <c r="M32" s="140">
        <v>6</v>
      </c>
      <c r="N32" s="219"/>
      <c r="O32" s="220"/>
      <c r="P32" s="220"/>
      <c r="Q32" s="220"/>
      <c r="R32" s="221"/>
      <c r="S32" s="220"/>
      <c r="T32" s="222"/>
      <c r="U32" s="146"/>
      <c r="V32" s="219">
        <f t="shared" si="4"/>
        <v>426</v>
      </c>
      <c r="W32" s="220">
        <f t="shared" si="5"/>
        <v>11</v>
      </c>
      <c r="X32" s="220">
        <f t="shared" si="6"/>
        <v>1</v>
      </c>
      <c r="Y32" s="220">
        <f t="shared" si="7"/>
        <v>7</v>
      </c>
      <c r="Z32" s="221">
        <f t="shared" si="8"/>
        <v>0</v>
      </c>
      <c r="AA32" s="220">
        <f t="shared" si="9"/>
        <v>5</v>
      </c>
      <c r="AB32" s="222">
        <f t="shared" si="10"/>
        <v>24</v>
      </c>
      <c r="AC32" s="226" t="e">
        <f t="shared" si="11"/>
        <v>#DIV/0!</v>
      </c>
      <c r="AD32" s="227" t="e">
        <f t="shared" si="12"/>
        <v>#DIV/0!</v>
      </c>
      <c r="AE32" s="227" t="e">
        <f t="shared" si="13"/>
        <v>#DIV/0!</v>
      </c>
      <c r="AF32" s="227" t="e">
        <f t="shared" si="14"/>
        <v>#DIV/0!</v>
      </c>
      <c r="AG32" s="228" t="e">
        <f t="shared" si="15"/>
        <v>#DIV/0!</v>
      </c>
      <c r="AH32" s="227" t="e">
        <f t="shared" si="16"/>
        <v>#DIV/0!</v>
      </c>
      <c r="AI32" s="229" t="e">
        <f t="shared" si="17"/>
        <v>#DIV/0!</v>
      </c>
    </row>
    <row r="33" spans="1:35" x14ac:dyDescent="0.25">
      <c r="A33" s="10" t="s">
        <v>190</v>
      </c>
      <c r="B33" s="138">
        <f>B31-B32</f>
        <v>1965</v>
      </c>
      <c r="C33" s="52">
        <f>C31-C32</f>
        <v>2090</v>
      </c>
      <c r="D33" s="53">
        <f>B33-C33</f>
        <v>-125</v>
      </c>
      <c r="E33" s="139">
        <f>D33/C33</f>
        <v>-5.9808612440191387E-2</v>
      </c>
      <c r="F33" s="223">
        <f t="shared" ref="F33:M33" si="24">F31-F32</f>
        <v>1863</v>
      </c>
      <c r="G33" s="224">
        <f t="shared" si="24"/>
        <v>8</v>
      </c>
      <c r="H33" s="224">
        <f t="shared" si="24"/>
        <v>0</v>
      </c>
      <c r="I33" s="224">
        <f t="shared" si="24"/>
        <v>12</v>
      </c>
      <c r="J33" s="144">
        <f t="shared" si="24"/>
        <v>0</v>
      </c>
      <c r="K33" s="224">
        <f t="shared" si="24"/>
        <v>16</v>
      </c>
      <c r="L33" s="225">
        <f t="shared" si="24"/>
        <v>66</v>
      </c>
      <c r="M33" s="222">
        <f t="shared" si="24"/>
        <v>24</v>
      </c>
      <c r="N33" s="223"/>
      <c r="O33" s="224"/>
      <c r="P33" s="224"/>
      <c r="Q33" s="224"/>
      <c r="R33" s="144"/>
      <c r="S33" s="224"/>
      <c r="T33" s="225"/>
      <c r="U33" s="147"/>
      <c r="V33" s="223">
        <f t="shared" si="4"/>
        <v>1863</v>
      </c>
      <c r="W33" s="224">
        <f t="shared" si="5"/>
        <v>8</v>
      </c>
      <c r="X33" s="224">
        <f t="shared" si="6"/>
        <v>0</v>
      </c>
      <c r="Y33" s="224">
        <f t="shared" si="7"/>
        <v>12</v>
      </c>
      <c r="Z33" s="144">
        <f t="shared" si="8"/>
        <v>0</v>
      </c>
      <c r="AA33" s="224">
        <f t="shared" si="9"/>
        <v>16</v>
      </c>
      <c r="AB33" s="225">
        <f t="shared" si="10"/>
        <v>66</v>
      </c>
      <c r="AC33" s="230" t="e">
        <f t="shared" si="11"/>
        <v>#DIV/0!</v>
      </c>
      <c r="AD33" s="231" t="e">
        <f t="shared" si="12"/>
        <v>#DIV/0!</v>
      </c>
      <c r="AE33" s="231" t="e">
        <f t="shared" si="13"/>
        <v>#DIV/0!</v>
      </c>
      <c r="AF33" s="231" t="e">
        <f t="shared" si="14"/>
        <v>#DIV/0!</v>
      </c>
      <c r="AG33" s="232" t="e">
        <f t="shared" si="15"/>
        <v>#DIV/0!</v>
      </c>
      <c r="AH33" s="231" t="e">
        <f t="shared" si="16"/>
        <v>#DIV/0!</v>
      </c>
      <c r="AI33" s="233" t="e">
        <f t="shared" si="17"/>
        <v>#DIV/0!</v>
      </c>
    </row>
    <row r="34" spans="1:35" x14ac:dyDescent="0.25">
      <c r="A34" s="135" t="s">
        <v>123</v>
      </c>
      <c r="B34" s="136">
        <v>37</v>
      </c>
      <c r="C34" s="132">
        <v>24</v>
      </c>
      <c r="D34" s="133">
        <v>13</v>
      </c>
      <c r="E34" s="137">
        <f t="shared" si="3"/>
        <v>0.54166666666666663</v>
      </c>
      <c r="F34" s="286">
        <v>37</v>
      </c>
      <c r="G34" s="287">
        <v>0</v>
      </c>
      <c r="H34" s="287">
        <v>0</v>
      </c>
      <c r="I34" s="287">
        <v>0</v>
      </c>
      <c r="J34" s="287">
        <v>0</v>
      </c>
      <c r="K34" s="287">
        <v>0</v>
      </c>
      <c r="L34" s="288">
        <v>0</v>
      </c>
      <c r="M34" s="293">
        <v>0</v>
      </c>
      <c r="N34" s="120">
        <v>22</v>
      </c>
      <c r="O34" s="121">
        <v>0</v>
      </c>
      <c r="P34" s="121">
        <v>0</v>
      </c>
      <c r="Q34" s="121">
        <v>1</v>
      </c>
      <c r="R34" s="121">
        <v>0</v>
      </c>
      <c r="S34" s="121">
        <v>0</v>
      </c>
      <c r="T34" s="169">
        <v>1</v>
      </c>
      <c r="U34" s="156">
        <v>0</v>
      </c>
      <c r="V34" s="120">
        <f t="shared" si="4"/>
        <v>15</v>
      </c>
      <c r="W34" s="121">
        <f t="shared" si="5"/>
        <v>0</v>
      </c>
      <c r="X34" s="121">
        <f t="shared" si="6"/>
        <v>0</v>
      </c>
      <c r="Y34" s="121">
        <f t="shared" si="7"/>
        <v>-1</v>
      </c>
      <c r="Z34" s="121">
        <f t="shared" si="8"/>
        <v>0</v>
      </c>
      <c r="AA34" s="121">
        <f t="shared" si="9"/>
        <v>0</v>
      </c>
      <c r="AB34" s="169">
        <f t="shared" si="10"/>
        <v>-1</v>
      </c>
      <c r="AC34" s="188">
        <f t="shared" si="11"/>
        <v>0.68181818181818177</v>
      </c>
      <c r="AD34" s="189" t="e">
        <f t="shared" si="12"/>
        <v>#DIV/0!</v>
      </c>
      <c r="AE34" s="189" t="e">
        <f t="shared" si="13"/>
        <v>#DIV/0!</v>
      </c>
      <c r="AF34" s="189">
        <f t="shared" si="14"/>
        <v>-1</v>
      </c>
      <c r="AG34" s="189" t="e">
        <f t="shared" si="15"/>
        <v>#DIV/0!</v>
      </c>
      <c r="AH34" s="189" t="e">
        <f t="shared" si="16"/>
        <v>#DIV/0!</v>
      </c>
      <c r="AI34" s="190">
        <f t="shared" si="17"/>
        <v>-1</v>
      </c>
    </row>
    <row r="35" spans="1:35" x14ac:dyDescent="0.25">
      <c r="A35" s="4" t="s">
        <v>119</v>
      </c>
      <c r="B35" s="94">
        <v>9569</v>
      </c>
      <c r="C35" s="14">
        <v>9871</v>
      </c>
      <c r="D35" s="15">
        <f t="shared" si="2"/>
        <v>-302</v>
      </c>
      <c r="E35" s="109">
        <f t="shared" si="3"/>
        <v>-3.0594671259244251E-2</v>
      </c>
      <c r="F35" s="289">
        <v>9089</v>
      </c>
      <c r="G35" s="221">
        <v>42</v>
      </c>
      <c r="H35" s="221">
        <v>19</v>
      </c>
      <c r="I35" s="221">
        <v>26</v>
      </c>
      <c r="J35" s="221">
        <v>0</v>
      </c>
      <c r="K35" s="221">
        <v>44</v>
      </c>
      <c r="L35" s="222">
        <v>349</v>
      </c>
      <c r="M35" s="290">
        <v>96</v>
      </c>
      <c r="N35" s="115">
        <v>9669</v>
      </c>
      <c r="O35" s="116">
        <v>37</v>
      </c>
      <c r="P35" s="116">
        <v>21</v>
      </c>
      <c r="Q35" s="116">
        <v>27</v>
      </c>
      <c r="R35" s="116">
        <v>3</v>
      </c>
      <c r="S35" s="116">
        <v>16</v>
      </c>
      <c r="T35" s="165">
        <v>98</v>
      </c>
      <c r="U35" s="154">
        <v>72</v>
      </c>
      <c r="V35" s="115">
        <f t="shared" si="4"/>
        <v>-580</v>
      </c>
      <c r="W35" s="116">
        <f t="shared" si="5"/>
        <v>5</v>
      </c>
      <c r="X35" s="116">
        <f t="shared" si="6"/>
        <v>-2</v>
      </c>
      <c r="Y35" s="116">
        <f t="shared" si="7"/>
        <v>-1</v>
      </c>
      <c r="Z35" s="116">
        <f t="shared" si="8"/>
        <v>-3</v>
      </c>
      <c r="AA35" s="116">
        <f t="shared" si="9"/>
        <v>28</v>
      </c>
      <c r="AB35" s="165">
        <f t="shared" si="10"/>
        <v>251</v>
      </c>
      <c r="AC35" s="182">
        <f t="shared" si="11"/>
        <v>-5.9985520736373976E-2</v>
      </c>
      <c r="AD35" s="183">
        <f t="shared" si="12"/>
        <v>0.13513513513513514</v>
      </c>
      <c r="AE35" s="183">
        <f t="shared" si="13"/>
        <v>-9.5238095238095233E-2</v>
      </c>
      <c r="AF35" s="183">
        <f t="shared" si="14"/>
        <v>-3.7037037037037035E-2</v>
      </c>
      <c r="AG35" s="183">
        <f t="shared" si="15"/>
        <v>-1</v>
      </c>
      <c r="AH35" s="183">
        <f t="shared" si="16"/>
        <v>1.75</v>
      </c>
      <c r="AI35" s="184">
        <f t="shared" si="17"/>
        <v>2.5612244897959182</v>
      </c>
    </row>
    <row r="36" spans="1:35" x14ac:dyDescent="0.25">
      <c r="A36" s="9" t="s">
        <v>120</v>
      </c>
      <c r="B36" s="95">
        <v>398</v>
      </c>
      <c r="C36" s="16">
        <v>474</v>
      </c>
      <c r="D36" s="17">
        <f t="shared" si="2"/>
        <v>-76</v>
      </c>
      <c r="E36" s="110">
        <f t="shared" si="3"/>
        <v>-0.16033755274261605</v>
      </c>
      <c r="F36" s="148">
        <v>390</v>
      </c>
      <c r="G36" s="142">
        <v>0</v>
      </c>
      <c r="H36" s="142">
        <v>0</v>
      </c>
      <c r="I36" s="142">
        <v>0</v>
      </c>
      <c r="J36" s="142">
        <v>0</v>
      </c>
      <c r="K36" s="142">
        <v>1</v>
      </c>
      <c r="L36" s="149">
        <v>7</v>
      </c>
      <c r="M36" s="149">
        <v>2</v>
      </c>
      <c r="N36" s="120">
        <v>458</v>
      </c>
      <c r="O36" s="121">
        <v>8</v>
      </c>
      <c r="P36" s="121">
        <v>2</v>
      </c>
      <c r="Q36" s="121">
        <v>1</v>
      </c>
      <c r="R36" s="121">
        <v>0</v>
      </c>
      <c r="S36" s="121">
        <v>3</v>
      </c>
      <c r="T36" s="169">
        <v>2</v>
      </c>
      <c r="U36" s="156">
        <v>7</v>
      </c>
      <c r="V36" s="120">
        <f t="shared" si="4"/>
        <v>-68</v>
      </c>
      <c r="W36" s="121">
        <f t="shared" si="5"/>
        <v>-8</v>
      </c>
      <c r="X36" s="121">
        <f t="shared" si="6"/>
        <v>-2</v>
      </c>
      <c r="Y36" s="121">
        <f t="shared" si="7"/>
        <v>-1</v>
      </c>
      <c r="Z36" s="121">
        <f t="shared" si="8"/>
        <v>0</v>
      </c>
      <c r="AA36" s="121">
        <f t="shared" si="9"/>
        <v>-2</v>
      </c>
      <c r="AB36" s="169">
        <f t="shared" si="10"/>
        <v>5</v>
      </c>
      <c r="AC36" s="188">
        <f t="shared" si="11"/>
        <v>-0.14847161572052403</v>
      </c>
      <c r="AD36" s="189">
        <f t="shared" si="12"/>
        <v>-1</v>
      </c>
      <c r="AE36" s="189">
        <f t="shared" si="13"/>
        <v>-1</v>
      </c>
      <c r="AF36" s="189">
        <f t="shared" si="14"/>
        <v>-1</v>
      </c>
      <c r="AG36" s="189" t="e">
        <f t="shared" si="15"/>
        <v>#DIV/0!</v>
      </c>
      <c r="AH36" s="189">
        <f t="shared" si="16"/>
        <v>-0.66666666666666663</v>
      </c>
      <c r="AI36" s="190">
        <f t="shared" si="17"/>
        <v>2.5</v>
      </c>
    </row>
    <row r="37" spans="1:35" x14ac:dyDescent="0.25">
      <c r="A37" s="9" t="s">
        <v>121</v>
      </c>
      <c r="B37" s="95">
        <v>175</v>
      </c>
      <c r="C37" s="16">
        <v>208</v>
      </c>
      <c r="D37" s="17">
        <f t="shared" si="2"/>
        <v>-33</v>
      </c>
      <c r="E37" s="110">
        <f t="shared" si="3"/>
        <v>-0.15865384615384615</v>
      </c>
      <c r="F37" s="148">
        <v>163</v>
      </c>
      <c r="G37" s="142">
        <v>1</v>
      </c>
      <c r="H37" s="142">
        <v>1</v>
      </c>
      <c r="I37" s="142">
        <v>1</v>
      </c>
      <c r="J37" s="142">
        <v>0</v>
      </c>
      <c r="K37" s="142">
        <v>3</v>
      </c>
      <c r="L37" s="149">
        <v>6</v>
      </c>
      <c r="M37" s="149">
        <v>4</v>
      </c>
      <c r="N37" s="120">
        <v>208</v>
      </c>
      <c r="O37" s="121">
        <v>0</v>
      </c>
      <c r="P37" s="121">
        <v>0</v>
      </c>
      <c r="Q37" s="121">
        <v>0</v>
      </c>
      <c r="R37" s="121">
        <v>0</v>
      </c>
      <c r="S37" s="121">
        <v>0</v>
      </c>
      <c r="T37" s="169">
        <v>0</v>
      </c>
      <c r="U37" s="156">
        <v>1</v>
      </c>
      <c r="V37" s="120">
        <f t="shared" si="4"/>
        <v>-45</v>
      </c>
      <c r="W37" s="121">
        <f t="shared" si="5"/>
        <v>1</v>
      </c>
      <c r="X37" s="121">
        <f t="shared" si="6"/>
        <v>1</v>
      </c>
      <c r="Y37" s="121">
        <f t="shared" si="7"/>
        <v>1</v>
      </c>
      <c r="Z37" s="121">
        <f t="shared" si="8"/>
        <v>0</v>
      </c>
      <c r="AA37" s="121">
        <f t="shared" si="9"/>
        <v>3</v>
      </c>
      <c r="AB37" s="169">
        <f t="shared" si="10"/>
        <v>6</v>
      </c>
      <c r="AC37" s="188">
        <f t="shared" si="11"/>
        <v>-0.21634615384615385</v>
      </c>
      <c r="AD37" s="189" t="e">
        <f t="shared" si="12"/>
        <v>#DIV/0!</v>
      </c>
      <c r="AE37" s="189" t="e">
        <f t="shared" si="13"/>
        <v>#DIV/0!</v>
      </c>
      <c r="AF37" s="189" t="e">
        <f t="shared" si="14"/>
        <v>#DIV/0!</v>
      </c>
      <c r="AG37" s="189" t="e">
        <f t="shared" si="15"/>
        <v>#DIV/0!</v>
      </c>
      <c r="AH37" s="189" t="e">
        <f t="shared" si="16"/>
        <v>#DIV/0!</v>
      </c>
      <c r="AI37" s="190" t="e">
        <f t="shared" si="17"/>
        <v>#DIV/0!</v>
      </c>
    </row>
    <row r="38" spans="1:35" x14ac:dyDescent="0.25">
      <c r="A38" s="9" t="s">
        <v>122</v>
      </c>
      <c r="B38" s="95">
        <v>225</v>
      </c>
      <c r="C38" s="16">
        <v>288</v>
      </c>
      <c r="D38" s="17">
        <f t="shared" si="2"/>
        <v>-63</v>
      </c>
      <c r="E38" s="110">
        <f t="shared" si="3"/>
        <v>-0.21875</v>
      </c>
      <c r="F38" s="148">
        <v>218</v>
      </c>
      <c r="G38" s="142">
        <v>2</v>
      </c>
      <c r="H38" s="142">
        <v>0</v>
      </c>
      <c r="I38" s="142">
        <v>2</v>
      </c>
      <c r="J38" s="142">
        <v>0</v>
      </c>
      <c r="K38" s="142">
        <v>0</v>
      </c>
      <c r="L38" s="149">
        <v>3</v>
      </c>
      <c r="M38" s="149">
        <v>3</v>
      </c>
      <c r="N38" s="120">
        <v>277</v>
      </c>
      <c r="O38" s="121">
        <v>0</v>
      </c>
      <c r="P38" s="121">
        <v>4</v>
      </c>
      <c r="Q38" s="121">
        <v>0</v>
      </c>
      <c r="R38" s="121">
        <v>0</v>
      </c>
      <c r="S38" s="121">
        <v>0</v>
      </c>
      <c r="T38" s="169">
        <v>7</v>
      </c>
      <c r="U38" s="156">
        <v>0</v>
      </c>
      <c r="V38" s="120">
        <f t="shared" si="4"/>
        <v>-59</v>
      </c>
      <c r="W38" s="121">
        <f t="shared" si="5"/>
        <v>2</v>
      </c>
      <c r="X38" s="121">
        <f t="shared" si="6"/>
        <v>-4</v>
      </c>
      <c r="Y38" s="121">
        <f t="shared" si="7"/>
        <v>2</v>
      </c>
      <c r="Z38" s="121">
        <f t="shared" si="8"/>
        <v>0</v>
      </c>
      <c r="AA38" s="121">
        <f t="shared" si="9"/>
        <v>0</v>
      </c>
      <c r="AB38" s="169">
        <f t="shared" si="10"/>
        <v>-4</v>
      </c>
      <c r="AC38" s="188">
        <f t="shared" si="11"/>
        <v>-0.21299638989169675</v>
      </c>
      <c r="AD38" s="189" t="e">
        <f t="shared" si="12"/>
        <v>#DIV/0!</v>
      </c>
      <c r="AE38" s="189">
        <f t="shared" si="13"/>
        <v>-1</v>
      </c>
      <c r="AF38" s="189" t="e">
        <f t="shared" si="14"/>
        <v>#DIV/0!</v>
      </c>
      <c r="AG38" s="189" t="e">
        <f t="shared" si="15"/>
        <v>#DIV/0!</v>
      </c>
      <c r="AH38" s="189" t="e">
        <f t="shared" si="16"/>
        <v>#DIV/0!</v>
      </c>
      <c r="AI38" s="190">
        <f t="shared" si="17"/>
        <v>-0.5714285714285714</v>
      </c>
    </row>
    <row r="39" spans="1:35" x14ac:dyDescent="0.25">
      <c r="A39" s="9" t="s">
        <v>124</v>
      </c>
      <c r="B39" s="95">
        <v>4697</v>
      </c>
      <c r="C39" s="16">
        <v>4630</v>
      </c>
      <c r="D39" s="17">
        <f t="shared" si="2"/>
        <v>67</v>
      </c>
      <c r="E39" s="110">
        <f t="shared" si="3"/>
        <v>1.4470842332613391E-2</v>
      </c>
      <c r="F39" s="148">
        <v>4399</v>
      </c>
      <c r="G39" s="142">
        <v>24</v>
      </c>
      <c r="H39" s="142">
        <v>12</v>
      </c>
      <c r="I39" s="142">
        <v>14</v>
      </c>
      <c r="J39" s="142">
        <v>0</v>
      </c>
      <c r="K39" s="142">
        <v>13</v>
      </c>
      <c r="L39" s="149">
        <v>235</v>
      </c>
      <c r="M39" s="149">
        <v>48</v>
      </c>
      <c r="N39" s="120">
        <v>4510</v>
      </c>
      <c r="O39" s="121">
        <v>23</v>
      </c>
      <c r="P39" s="121">
        <v>3</v>
      </c>
      <c r="Q39" s="121">
        <v>13</v>
      </c>
      <c r="R39" s="121">
        <v>2</v>
      </c>
      <c r="S39" s="121">
        <v>1</v>
      </c>
      <c r="T39" s="169">
        <v>10</v>
      </c>
      <c r="U39" s="156">
        <v>5</v>
      </c>
      <c r="V39" s="120">
        <f t="shared" si="4"/>
        <v>-111</v>
      </c>
      <c r="W39" s="121">
        <f t="shared" si="5"/>
        <v>1</v>
      </c>
      <c r="X39" s="121">
        <f t="shared" si="6"/>
        <v>9</v>
      </c>
      <c r="Y39" s="121">
        <f t="shared" si="7"/>
        <v>1</v>
      </c>
      <c r="Z39" s="121">
        <f t="shared" si="8"/>
        <v>-2</v>
      </c>
      <c r="AA39" s="121">
        <f t="shared" si="9"/>
        <v>12</v>
      </c>
      <c r="AB39" s="169">
        <f t="shared" si="10"/>
        <v>225</v>
      </c>
      <c r="AC39" s="188">
        <f t="shared" si="11"/>
        <v>-2.4611973392461198E-2</v>
      </c>
      <c r="AD39" s="189">
        <f t="shared" si="12"/>
        <v>4.3478260869565216E-2</v>
      </c>
      <c r="AE39" s="189">
        <f t="shared" si="13"/>
        <v>3</v>
      </c>
      <c r="AF39" s="189">
        <f t="shared" si="14"/>
        <v>7.6923076923076927E-2</v>
      </c>
      <c r="AG39" s="189">
        <f t="shared" si="15"/>
        <v>-1</v>
      </c>
      <c r="AH39" s="189">
        <f t="shared" si="16"/>
        <v>12</v>
      </c>
      <c r="AI39" s="190">
        <f t="shared" si="17"/>
        <v>22.5</v>
      </c>
    </row>
    <row r="40" spans="1:35" x14ac:dyDescent="0.25">
      <c r="A40" s="10" t="s">
        <v>125</v>
      </c>
      <c r="B40" s="92">
        <f>B35-(B36+B37+B38+B39)</f>
        <v>4074</v>
      </c>
      <c r="C40" s="18">
        <f>C35-(C36+C37+C38+C39)</f>
        <v>4271</v>
      </c>
      <c r="D40" s="19">
        <f t="shared" si="2"/>
        <v>-197</v>
      </c>
      <c r="E40" s="111">
        <f t="shared" si="3"/>
        <v>-4.612502926715055E-2</v>
      </c>
      <c r="F40" s="150">
        <f>F35-(F36+F37+F38+F39)</f>
        <v>3919</v>
      </c>
      <c r="G40" s="144">
        <f t="shared" ref="G40:M40" si="25">G35-(G36+G37+G38+G39)</f>
        <v>15</v>
      </c>
      <c r="H40" s="144">
        <f t="shared" si="25"/>
        <v>6</v>
      </c>
      <c r="I40" s="144">
        <f t="shared" si="25"/>
        <v>9</v>
      </c>
      <c r="J40" s="144">
        <f t="shared" si="25"/>
        <v>0</v>
      </c>
      <c r="K40" s="144">
        <f t="shared" si="25"/>
        <v>27</v>
      </c>
      <c r="L40" s="151">
        <f t="shared" si="25"/>
        <v>98</v>
      </c>
      <c r="M40" s="151">
        <f t="shared" si="25"/>
        <v>39</v>
      </c>
      <c r="N40" s="124">
        <v>4194</v>
      </c>
      <c r="O40" s="125">
        <v>6</v>
      </c>
      <c r="P40" s="125">
        <v>12</v>
      </c>
      <c r="Q40" s="125">
        <v>12</v>
      </c>
      <c r="R40" s="125">
        <v>1</v>
      </c>
      <c r="S40" s="125">
        <v>12</v>
      </c>
      <c r="T40" s="164">
        <v>78</v>
      </c>
      <c r="U40" s="153">
        <v>59</v>
      </c>
      <c r="V40" s="124">
        <f t="shared" si="4"/>
        <v>-275</v>
      </c>
      <c r="W40" s="125">
        <f t="shared" si="5"/>
        <v>9</v>
      </c>
      <c r="X40" s="125">
        <f t="shared" si="6"/>
        <v>-6</v>
      </c>
      <c r="Y40" s="125">
        <f t="shared" si="7"/>
        <v>-3</v>
      </c>
      <c r="Z40" s="125">
        <f t="shared" si="8"/>
        <v>-1</v>
      </c>
      <c r="AA40" s="125">
        <f t="shared" si="9"/>
        <v>15</v>
      </c>
      <c r="AB40" s="164">
        <f t="shared" si="10"/>
        <v>20</v>
      </c>
      <c r="AC40" s="179">
        <f t="shared" si="11"/>
        <v>-6.5569861707200763E-2</v>
      </c>
      <c r="AD40" s="180">
        <f t="shared" si="12"/>
        <v>1.5</v>
      </c>
      <c r="AE40" s="180">
        <f t="shared" si="13"/>
        <v>-0.5</v>
      </c>
      <c r="AF40" s="180">
        <f t="shared" si="14"/>
        <v>-0.25</v>
      </c>
      <c r="AG40" s="180">
        <f t="shared" si="15"/>
        <v>-1</v>
      </c>
      <c r="AH40" s="180">
        <f t="shared" si="16"/>
        <v>1.25</v>
      </c>
      <c r="AI40" s="181">
        <f t="shared" si="17"/>
        <v>0.25641025641025639</v>
      </c>
    </row>
    <row r="41" spans="1:35" ht="15.75" thickBot="1" x14ac:dyDescent="0.3">
      <c r="A41" s="11" t="s">
        <v>58</v>
      </c>
      <c r="B41" s="100">
        <v>1503</v>
      </c>
      <c r="C41" s="22">
        <v>1576</v>
      </c>
      <c r="D41" s="23">
        <f t="shared" si="2"/>
        <v>-73</v>
      </c>
      <c r="E41" s="113">
        <f t="shared" si="3"/>
        <v>-4.6319796954314721E-2</v>
      </c>
      <c r="F41" s="294">
        <v>1381</v>
      </c>
      <c r="G41" s="295">
        <v>6</v>
      </c>
      <c r="H41" s="295">
        <v>4</v>
      </c>
      <c r="I41" s="295">
        <v>11</v>
      </c>
      <c r="J41" s="295">
        <v>0</v>
      </c>
      <c r="K41" s="295">
        <v>28</v>
      </c>
      <c r="L41" s="296">
        <v>73</v>
      </c>
      <c r="M41" s="296">
        <v>27</v>
      </c>
      <c r="N41" s="207">
        <v>1527</v>
      </c>
      <c r="O41" s="208">
        <v>12</v>
      </c>
      <c r="P41" s="208">
        <v>1</v>
      </c>
      <c r="Q41" s="208">
        <v>16</v>
      </c>
      <c r="R41" s="208">
        <v>1</v>
      </c>
      <c r="S41" s="208">
        <v>4</v>
      </c>
      <c r="T41" s="209">
        <v>15</v>
      </c>
      <c r="U41" s="200">
        <v>7</v>
      </c>
      <c r="V41" s="207">
        <f t="shared" si="4"/>
        <v>-146</v>
      </c>
      <c r="W41" s="208">
        <f t="shared" si="5"/>
        <v>-6</v>
      </c>
      <c r="X41" s="208">
        <f t="shared" si="6"/>
        <v>3</v>
      </c>
      <c r="Y41" s="208">
        <f t="shared" si="7"/>
        <v>-5</v>
      </c>
      <c r="Z41" s="208">
        <f t="shared" si="8"/>
        <v>-1</v>
      </c>
      <c r="AA41" s="208">
        <f t="shared" si="9"/>
        <v>24</v>
      </c>
      <c r="AB41" s="209">
        <f t="shared" si="10"/>
        <v>58</v>
      </c>
      <c r="AC41" s="216">
        <f t="shared" si="11"/>
        <v>-9.5612311722331367E-2</v>
      </c>
      <c r="AD41" s="217">
        <f t="shared" si="12"/>
        <v>-0.5</v>
      </c>
      <c r="AE41" s="217">
        <f t="shared" si="13"/>
        <v>3</v>
      </c>
      <c r="AF41" s="217">
        <f t="shared" si="14"/>
        <v>-0.3125</v>
      </c>
      <c r="AG41" s="217">
        <f t="shared" si="15"/>
        <v>-1</v>
      </c>
      <c r="AH41" s="217">
        <f t="shared" si="16"/>
        <v>6</v>
      </c>
      <c r="AI41" s="218">
        <f t="shared" si="17"/>
        <v>3.8666666666666667</v>
      </c>
    </row>
  </sheetData>
  <mergeCells count="15">
    <mergeCell ref="F4:K4"/>
    <mergeCell ref="L4:L5"/>
    <mergeCell ref="M4:M5"/>
    <mergeCell ref="A4:A5"/>
    <mergeCell ref="C4:C5"/>
    <mergeCell ref="D4:D5"/>
    <mergeCell ref="E4:E5"/>
    <mergeCell ref="B4:B5"/>
    <mergeCell ref="AB4:AB5"/>
    <mergeCell ref="AC4:AH4"/>
    <mergeCell ref="AI4:AI5"/>
    <mergeCell ref="N4:S4"/>
    <mergeCell ref="T4:T5"/>
    <mergeCell ref="U4:U5"/>
    <mergeCell ref="V4:AA4"/>
  </mergeCells>
  <conditionalFormatting sqref="AC6:AI41">
    <cfRule type="containsErrors" dxfId="3" priority="1">
      <formula>ISERROR(AC6)</formula>
    </cfRule>
  </conditionalFormatting>
  <pageMargins left="0.7" right="0.7" top="0.75" bottom="0.75" header="0.3" footer="0.3"/>
  <pageSetup scale="40" fitToHeight="0" orientation="landscape" r:id="rId1"/>
  <headerFooter>
    <oddFooter>&amp;LDue to survey design and processing changes, data comparisons between the 2020 Census and 2010 Census race data should be made with caution.&amp;R&amp;D</oddFooter>
  </headerFooter>
  <ignoredErrors>
    <ignoredError sqref="AC32:AI33 AD37:AI37 AF38:AH38 AG26:AG28 AE14:AE18 AD16:AD18 AG8:AG10 AG19:AG21 AD9 AF9 AE10 AG14:AG15 AF17:AI17 AG24 AE30 AG30:AG31 AD34:AE34 AG34:AH34 AG36 AD38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9"/>
  <sheetViews>
    <sheetView view="pageLayout" zoomScaleNormal="100" workbookViewId="0">
      <selection activeCell="P6" sqref="P6"/>
    </sheetView>
  </sheetViews>
  <sheetFormatPr defaultRowHeight="15" x14ac:dyDescent="0.25"/>
  <cols>
    <col min="1" max="1" width="35.7109375" customWidth="1"/>
    <col min="2" max="3" width="15.7109375" hidden="1" customWidth="1"/>
    <col min="4" max="4" width="13.7109375" hidden="1" customWidth="1"/>
    <col min="5" max="5" width="10.7109375" hidden="1" customWidth="1"/>
    <col min="6" max="12" width="10.7109375" customWidth="1"/>
    <col min="13" max="13" width="10.7109375" hidden="1" customWidth="1"/>
    <col min="14" max="19" width="9.140625" customWidth="1"/>
    <col min="21" max="21" width="0" hidden="1" customWidth="1"/>
  </cols>
  <sheetData>
    <row r="1" spans="1:35" x14ac:dyDescent="0.25">
      <c r="A1" s="1" t="s">
        <v>126</v>
      </c>
      <c r="B1" s="1"/>
    </row>
    <row r="2" spans="1:35" x14ac:dyDescent="0.25">
      <c r="A2" s="2" t="s">
        <v>1</v>
      </c>
      <c r="B2" s="2"/>
    </row>
    <row r="3" spans="1:35" ht="15.75" thickBot="1" x14ac:dyDescent="0.3">
      <c r="H3" s="70"/>
    </row>
    <row r="4" spans="1:35" ht="15" customHeight="1" x14ac:dyDescent="0.25">
      <c r="A4" s="453" t="s">
        <v>2</v>
      </c>
      <c r="B4" s="461" t="s">
        <v>184</v>
      </c>
      <c r="C4" s="455" t="s">
        <v>3</v>
      </c>
      <c r="D4" s="457" t="s">
        <v>5</v>
      </c>
      <c r="E4" s="459" t="s">
        <v>4</v>
      </c>
      <c r="F4" s="446" t="s">
        <v>6</v>
      </c>
      <c r="G4" s="447"/>
      <c r="H4" s="447"/>
      <c r="I4" s="447"/>
      <c r="J4" s="447"/>
      <c r="K4" s="448"/>
      <c r="L4" s="444" t="s">
        <v>198</v>
      </c>
      <c r="M4" s="465" t="s">
        <v>7</v>
      </c>
      <c r="N4" s="446" t="s">
        <v>6</v>
      </c>
      <c r="O4" s="447"/>
      <c r="P4" s="447"/>
      <c r="Q4" s="447"/>
      <c r="R4" s="447"/>
      <c r="S4" s="448"/>
      <c r="T4" s="444" t="s">
        <v>199</v>
      </c>
      <c r="U4" s="450" t="s">
        <v>7</v>
      </c>
      <c r="V4" s="446" t="s">
        <v>6</v>
      </c>
      <c r="W4" s="447"/>
      <c r="X4" s="447"/>
      <c r="Y4" s="447"/>
      <c r="Z4" s="447"/>
      <c r="AA4" s="448"/>
      <c r="AB4" s="444" t="s">
        <v>212</v>
      </c>
      <c r="AC4" s="446" t="s">
        <v>6</v>
      </c>
      <c r="AD4" s="447"/>
      <c r="AE4" s="447"/>
      <c r="AF4" s="447"/>
      <c r="AG4" s="447"/>
      <c r="AH4" s="448"/>
      <c r="AI4" s="444" t="s">
        <v>219</v>
      </c>
    </row>
    <row r="5" spans="1:35" ht="120.75" thickBot="1" x14ac:dyDescent="0.3">
      <c r="A5" s="454"/>
      <c r="B5" s="462"/>
      <c r="C5" s="456"/>
      <c r="D5" s="458"/>
      <c r="E5" s="460"/>
      <c r="F5" s="159" t="s">
        <v>192</v>
      </c>
      <c r="G5" s="160" t="s">
        <v>193</v>
      </c>
      <c r="H5" s="160" t="s">
        <v>194</v>
      </c>
      <c r="I5" s="160" t="s">
        <v>195</v>
      </c>
      <c r="J5" s="160" t="s">
        <v>196</v>
      </c>
      <c r="K5" s="160" t="s">
        <v>197</v>
      </c>
      <c r="L5" s="445"/>
      <c r="M5" s="466"/>
      <c r="N5" s="159" t="s">
        <v>200</v>
      </c>
      <c r="O5" s="160" t="s">
        <v>201</v>
      </c>
      <c r="P5" s="160" t="s">
        <v>202</v>
      </c>
      <c r="Q5" s="160" t="s">
        <v>203</v>
      </c>
      <c r="R5" s="160" t="s">
        <v>204</v>
      </c>
      <c r="S5" s="160" t="s">
        <v>205</v>
      </c>
      <c r="T5" s="449"/>
      <c r="U5" s="451"/>
      <c r="V5" s="159" t="s">
        <v>206</v>
      </c>
      <c r="W5" s="160" t="s">
        <v>207</v>
      </c>
      <c r="X5" s="160" t="s">
        <v>208</v>
      </c>
      <c r="Y5" s="160" t="s">
        <v>209</v>
      </c>
      <c r="Z5" s="160" t="s">
        <v>210</v>
      </c>
      <c r="AA5" s="160" t="s">
        <v>211</v>
      </c>
      <c r="AB5" s="445"/>
      <c r="AC5" s="159" t="s">
        <v>213</v>
      </c>
      <c r="AD5" s="160" t="s">
        <v>214</v>
      </c>
      <c r="AE5" s="160" t="s">
        <v>215</v>
      </c>
      <c r="AF5" s="160" t="s">
        <v>216</v>
      </c>
      <c r="AG5" s="160" t="s">
        <v>217</v>
      </c>
      <c r="AH5" s="160" t="s">
        <v>218</v>
      </c>
      <c r="AI5" s="445"/>
    </row>
    <row r="6" spans="1:35" x14ac:dyDescent="0.25">
      <c r="A6" s="3" t="s">
        <v>126</v>
      </c>
      <c r="B6" s="93">
        <v>537309</v>
      </c>
      <c r="C6" s="46">
        <v>535153</v>
      </c>
      <c r="D6" s="47">
        <f>B6-C6</f>
        <v>2156</v>
      </c>
      <c r="E6" s="24">
        <f>D6/C6</f>
        <v>4.0287543936033243E-3</v>
      </c>
      <c r="F6" s="276">
        <v>365077</v>
      </c>
      <c r="G6" s="284">
        <v>113728</v>
      </c>
      <c r="H6" s="284">
        <v>1374</v>
      </c>
      <c r="I6" s="284">
        <v>12814</v>
      </c>
      <c r="J6" s="284">
        <v>258</v>
      </c>
      <c r="K6" s="284">
        <v>10014</v>
      </c>
      <c r="L6" s="285">
        <v>34044</v>
      </c>
      <c r="M6" s="297">
        <v>21179</v>
      </c>
      <c r="N6" s="201">
        <v>395272</v>
      </c>
      <c r="O6" s="202">
        <v>111870</v>
      </c>
      <c r="P6" s="202">
        <v>1242</v>
      </c>
      <c r="Q6" s="202">
        <v>9273</v>
      </c>
      <c r="R6" s="202">
        <v>177</v>
      </c>
      <c r="S6" s="202">
        <v>4472</v>
      </c>
      <c r="T6" s="203">
        <v>12847</v>
      </c>
      <c r="U6" s="198">
        <v>12177</v>
      </c>
      <c r="V6" s="201">
        <f>F6-N6</f>
        <v>-30195</v>
      </c>
      <c r="W6" s="202">
        <f t="shared" ref="W6:AB6" si="0">G6-O6</f>
        <v>1858</v>
      </c>
      <c r="X6" s="202">
        <f t="shared" si="0"/>
        <v>132</v>
      </c>
      <c r="Y6" s="202">
        <f t="shared" si="0"/>
        <v>3541</v>
      </c>
      <c r="Z6" s="202">
        <f t="shared" si="0"/>
        <v>81</v>
      </c>
      <c r="AA6" s="202">
        <f t="shared" si="0"/>
        <v>5542</v>
      </c>
      <c r="AB6" s="203">
        <f t="shared" si="0"/>
        <v>21197</v>
      </c>
      <c r="AC6" s="210">
        <f>V6/N6</f>
        <v>-7.6390434941002658E-2</v>
      </c>
      <c r="AD6" s="211">
        <f t="shared" ref="AD6:AI6" si="1">W6/O6</f>
        <v>1.660856351121838E-2</v>
      </c>
      <c r="AE6" s="211">
        <f t="shared" si="1"/>
        <v>0.10628019323671498</v>
      </c>
      <c r="AF6" s="211">
        <f t="shared" si="1"/>
        <v>0.38186131780437832</v>
      </c>
      <c r="AG6" s="211">
        <f t="shared" si="1"/>
        <v>0.4576271186440678</v>
      </c>
      <c r="AH6" s="211">
        <f t="shared" si="1"/>
        <v>1.2392665474060822</v>
      </c>
      <c r="AI6" s="212">
        <f t="shared" si="1"/>
        <v>1.649957188448665</v>
      </c>
    </row>
    <row r="7" spans="1:35" x14ac:dyDescent="0.25">
      <c r="A7" s="4" t="s">
        <v>20</v>
      </c>
      <c r="B7" s="94">
        <v>8269</v>
      </c>
      <c r="C7" s="48">
        <v>7894</v>
      </c>
      <c r="D7" s="49">
        <f t="shared" ref="D7:D48" si="2">B7-C7</f>
        <v>375</v>
      </c>
      <c r="E7" s="25">
        <f t="shared" ref="E7:E48" si="3">D7/C7</f>
        <v>4.7504433747149737E-2</v>
      </c>
      <c r="F7" s="289">
        <v>6908</v>
      </c>
      <c r="G7" s="221">
        <v>614</v>
      </c>
      <c r="H7" s="221">
        <v>11</v>
      </c>
      <c r="I7" s="221">
        <v>192</v>
      </c>
      <c r="J7" s="221">
        <v>1</v>
      </c>
      <c r="K7" s="221">
        <v>76</v>
      </c>
      <c r="L7" s="222">
        <v>467</v>
      </c>
      <c r="M7" s="140">
        <v>163</v>
      </c>
      <c r="N7" s="115">
        <v>7259</v>
      </c>
      <c r="O7" s="116">
        <v>342</v>
      </c>
      <c r="P7" s="116">
        <v>20</v>
      </c>
      <c r="Q7" s="116">
        <v>127</v>
      </c>
      <c r="R7" s="116">
        <v>1</v>
      </c>
      <c r="S7" s="116">
        <v>25</v>
      </c>
      <c r="T7" s="165">
        <v>120</v>
      </c>
      <c r="U7" s="154">
        <v>95</v>
      </c>
      <c r="V7" s="115">
        <f t="shared" ref="V7:V49" si="4">F7-N7</f>
        <v>-351</v>
      </c>
      <c r="W7" s="116">
        <f t="shared" ref="W7:W49" si="5">G7-O7</f>
        <v>272</v>
      </c>
      <c r="X7" s="116">
        <f t="shared" ref="X7:X49" si="6">H7-P7</f>
        <v>-9</v>
      </c>
      <c r="Y7" s="116">
        <f t="shared" ref="Y7:Y49" si="7">I7-Q7</f>
        <v>65</v>
      </c>
      <c r="Z7" s="116">
        <f t="shared" ref="Z7:Z49" si="8">J7-R7</f>
        <v>0</v>
      </c>
      <c r="AA7" s="116">
        <f t="shared" ref="AA7:AA49" si="9">K7-S7</f>
        <v>51</v>
      </c>
      <c r="AB7" s="165">
        <f t="shared" ref="AB7:AB49" si="10">L7-T7</f>
        <v>347</v>
      </c>
      <c r="AC7" s="182">
        <f t="shared" ref="AC7:AC49" si="11">V7/N7</f>
        <v>-4.835376773660284E-2</v>
      </c>
      <c r="AD7" s="183">
        <f t="shared" ref="AD7:AD49" si="12">W7/O7</f>
        <v>0.79532163742690054</v>
      </c>
      <c r="AE7" s="183">
        <f t="shared" ref="AE7:AE49" si="13">X7/P7</f>
        <v>-0.45</v>
      </c>
      <c r="AF7" s="183">
        <f t="shared" ref="AF7:AF49" si="14">Y7/Q7</f>
        <v>0.51181102362204722</v>
      </c>
      <c r="AG7" s="183">
        <f t="shared" ref="AG7:AG49" si="15">Z7/R7</f>
        <v>0</v>
      </c>
      <c r="AH7" s="183">
        <f t="shared" ref="AH7:AH49" si="16">AA7/S7</f>
        <v>2.04</v>
      </c>
      <c r="AI7" s="184">
        <f t="shared" ref="AI7:AI49" si="17">AB7/T7</f>
        <v>2.8916666666666666</v>
      </c>
    </row>
    <row r="8" spans="1:35" x14ac:dyDescent="0.25">
      <c r="A8" s="9" t="s">
        <v>123</v>
      </c>
      <c r="B8" s="95">
        <v>11</v>
      </c>
      <c r="C8" s="50">
        <v>26</v>
      </c>
      <c r="D8" s="51">
        <f t="shared" si="2"/>
        <v>-15</v>
      </c>
      <c r="E8" s="77">
        <f t="shared" si="3"/>
        <v>-0.57692307692307687</v>
      </c>
      <c r="F8" s="148">
        <v>8</v>
      </c>
      <c r="G8" s="142">
        <v>2</v>
      </c>
      <c r="H8" s="142">
        <v>0</v>
      </c>
      <c r="I8" s="142">
        <v>0</v>
      </c>
      <c r="J8" s="142">
        <v>0</v>
      </c>
      <c r="K8" s="142">
        <v>0</v>
      </c>
      <c r="L8" s="149">
        <v>1</v>
      </c>
      <c r="M8" s="143">
        <v>1</v>
      </c>
      <c r="N8" s="120">
        <v>26</v>
      </c>
      <c r="O8" s="121">
        <v>0</v>
      </c>
      <c r="P8" s="121">
        <v>0</v>
      </c>
      <c r="Q8" s="121">
        <v>0</v>
      </c>
      <c r="R8" s="121">
        <v>0</v>
      </c>
      <c r="S8" s="121">
        <v>0</v>
      </c>
      <c r="T8" s="169">
        <v>0</v>
      </c>
      <c r="U8" s="156">
        <v>0</v>
      </c>
      <c r="V8" s="120">
        <f t="shared" si="4"/>
        <v>-18</v>
      </c>
      <c r="W8" s="121">
        <f t="shared" si="5"/>
        <v>2</v>
      </c>
      <c r="X8" s="121">
        <f t="shared" si="6"/>
        <v>0</v>
      </c>
      <c r="Y8" s="121">
        <f t="shared" si="7"/>
        <v>0</v>
      </c>
      <c r="Z8" s="121">
        <f t="shared" si="8"/>
        <v>0</v>
      </c>
      <c r="AA8" s="121">
        <f t="shared" si="9"/>
        <v>0</v>
      </c>
      <c r="AB8" s="169">
        <f t="shared" si="10"/>
        <v>1</v>
      </c>
      <c r="AC8" s="188">
        <f t="shared" si="11"/>
        <v>-0.69230769230769229</v>
      </c>
      <c r="AD8" s="189" t="e">
        <f t="shared" si="12"/>
        <v>#DIV/0!</v>
      </c>
      <c r="AE8" s="189" t="e">
        <f t="shared" si="13"/>
        <v>#DIV/0!</v>
      </c>
      <c r="AF8" s="189" t="e">
        <f t="shared" si="14"/>
        <v>#DIV/0!</v>
      </c>
      <c r="AG8" s="189" t="e">
        <f t="shared" si="15"/>
        <v>#DIV/0!</v>
      </c>
      <c r="AH8" s="189" t="e">
        <f t="shared" si="16"/>
        <v>#DIV/0!</v>
      </c>
      <c r="AI8" s="190" t="e">
        <f t="shared" si="17"/>
        <v>#DIV/0!</v>
      </c>
    </row>
    <row r="9" spans="1:35" x14ac:dyDescent="0.25">
      <c r="A9" s="10" t="s">
        <v>23</v>
      </c>
      <c r="B9" s="92">
        <f>B7-B8</f>
        <v>8258</v>
      </c>
      <c r="C9" s="52">
        <f>C7-C8</f>
        <v>7868</v>
      </c>
      <c r="D9" s="53">
        <f t="shared" si="2"/>
        <v>390</v>
      </c>
      <c r="E9" s="27">
        <f t="shared" si="3"/>
        <v>4.9567869852567364E-2</v>
      </c>
      <c r="F9" s="150">
        <f>F7-F8</f>
        <v>6900</v>
      </c>
      <c r="G9" s="144">
        <f t="shared" ref="G9:M9" si="18">G7-G8</f>
        <v>612</v>
      </c>
      <c r="H9" s="144">
        <f t="shared" si="18"/>
        <v>11</v>
      </c>
      <c r="I9" s="144">
        <f t="shared" si="18"/>
        <v>192</v>
      </c>
      <c r="J9" s="144">
        <f t="shared" si="18"/>
        <v>1</v>
      </c>
      <c r="K9" s="144">
        <f t="shared" si="18"/>
        <v>76</v>
      </c>
      <c r="L9" s="151">
        <f t="shared" si="18"/>
        <v>466</v>
      </c>
      <c r="M9" s="145">
        <f t="shared" si="18"/>
        <v>162</v>
      </c>
      <c r="N9" s="124">
        <v>7233</v>
      </c>
      <c r="O9" s="125">
        <v>342</v>
      </c>
      <c r="P9" s="125">
        <v>20</v>
      </c>
      <c r="Q9" s="125">
        <v>127</v>
      </c>
      <c r="R9" s="125">
        <v>1</v>
      </c>
      <c r="S9" s="125">
        <v>25</v>
      </c>
      <c r="T9" s="164">
        <v>120</v>
      </c>
      <c r="U9" s="153">
        <v>95</v>
      </c>
      <c r="V9" s="124">
        <f t="shared" si="4"/>
        <v>-333</v>
      </c>
      <c r="W9" s="125">
        <f t="shared" si="5"/>
        <v>270</v>
      </c>
      <c r="X9" s="125">
        <f t="shared" si="6"/>
        <v>-9</v>
      </c>
      <c r="Y9" s="125">
        <f t="shared" si="7"/>
        <v>65</v>
      </c>
      <c r="Z9" s="125">
        <f t="shared" si="8"/>
        <v>0</v>
      </c>
      <c r="AA9" s="125">
        <f t="shared" si="9"/>
        <v>51</v>
      </c>
      <c r="AB9" s="164">
        <f t="shared" si="10"/>
        <v>346</v>
      </c>
      <c r="AC9" s="179">
        <f t="shared" si="11"/>
        <v>-4.6038987971795932E-2</v>
      </c>
      <c r="AD9" s="180">
        <f t="shared" si="12"/>
        <v>0.78947368421052633</v>
      </c>
      <c r="AE9" s="180">
        <f t="shared" si="13"/>
        <v>-0.45</v>
      </c>
      <c r="AF9" s="180">
        <f t="shared" si="14"/>
        <v>0.51181102362204722</v>
      </c>
      <c r="AG9" s="180">
        <f t="shared" si="15"/>
        <v>0</v>
      </c>
      <c r="AH9" s="180">
        <f t="shared" si="16"/>
        <v>2.04</v>
      </c>
      <c r="AI9" s="181">
        <f t="shared" si="17"/>
        <v>2.8833333333333333</v>
      </c>
    </row>
    <row r="10" spans="1:35" x14ac:dyDescent="0.25">
      <c r="A10" s="4" t="s">
        <v>127</v>
      </c>
      <c r="B10" s="94">
        <v>8876</v>
      </c>
      <c r="C10" s="48">
        <v>8847</v>
      </c>
      <c r="D10" s="49">
        <f t="shared" si="2"/>
        <v>29</v>
      </c>
      <c r="E10" s="25">
        <f t="shared" si="3"/>
        <v>3.2779473267774387E-3</v>
      </c>
      <c r="F10" s="289">
        <v>8264</v>
      </c>
      <c r="G10" s="221">
        <v>72</v>
      </c>
      <c r="H10" s="221">
        <v>12</v>
      </c>
      <c r="I10" s="221">
        <v>77</v>
      </c>
      <c r="J10" s="221">
        <v>4</v>
      </c>
      <c r="K10" s="221">
        <v>67</v>
      </c>
      <c r="L10" s="222">
        <v>380</v>
      </c>
      <c r="M10" s="140">
        <v>178</v>
      </c>
      <c r="N10" s="115">
        <v>8618</v>
      </c>
      <c r="O10" s="116">
        <v>36</v>
      </c>
      <c r="P10" s="116">
        <v>19</v>
      </c>
      <c r="Q10" s="116">
        <v>56</v>
      </c>
      <c r="R10" s="116">
        <v>0</v>
      </c>
      <c r="S10" s="116">
        <v>31</v>
      </c>
      <c r="T10" s="165">
        <v>87</v>
      </c>
      <c r="U10" s="154">
        <v>85</v>
      </c>
      <c r="V10" s="115">
        <f t="shared" si="4"/>
        <v>-354</v>
      </c>
      <c r="W10" s="116">
        <f t="shared" si="5"/>
        <v>36</v>
      </c>
      <c r="X10" s="116">
        <f t="shared" si="6"/>
        <v>-7</v>
      </c>
      <c r="Y10" s="116">
        <f t="shared" si="7"/>
        <v>21</v>
      </c>
      <c r="Z10" s="116">
        <f t="shared" si="8"/>
        <v>4</v>
      </c>
      <c r="AA10" s="116">
        <f t="shared" si="9"/>
        <v>36</v>
      </c>
      <c r="AB10" s="165">
        <f t="shared" si="10"/>
        <v>293</v>
      </c>
      <c r="AC10" s="182">
        <f t="shared" si="11"/>
        <v>-4.1076815966581574E-2</v>
      </c>
      <c r="AD10" s="183">
        <f t="shared" si="12"/>
        <v>1</v>
      </c>
      <c r="AE10" s="183">
        <f t="shared" si="13"/>
        <v>-0.36842105263157893</v>
      </c>
      <c r="AF10" s="183">
        <f t="shared" si="14"/>
        <v>0.375</v>
      </c>
      <c r="AG10" s="183" t="e">
        <f t="shared" si="15"/>
        <v>#DIV/0!</v>
      </c>
      <c r="AH10" s="183">
        <f t="shared" si="16"/>
        <v>1.1612903225806452</v>
      </c>
      <c r="AI10" s="184">
        <f t="shared" si="17"/>
        <v>3.367816091954023</v>
      </c>
    </row>
    <row r="11" spans="1:35" x14ac:dyDescent="0.25">
      <c r="A11" s="9" t="s">
        <v>128</v>
      </c>
      <c r="B11" s="95">
        <v>4738</v>
      </c>
      <c r="C11" s="50">
        <v>4594</v>
      </c>
      <c r="D11" s="51">
        <f t="shared" si="2"/>
        <v>144</v>
      </c>
      <c r="E11" s="77">
        <f t="shared" si="3"/>
        <v>3.134523291249456E-2</v>
      </c>
      <c r="F11" s="148">
        <v>4432</v>
      </c>
      <c r="G11" s="142">
        <v>42</v>
      </c>
      <c r="H11" s="142">
        <v>6</v>
      </c>
      <c r="I11" s="142">
        <v>59</v>
      </c>
      <c r="J11" s="142">
        <v>2</v>
      </c>
      <c r="K11" s="142">
        <v>29</v>
      </c>
      <c r="L11" s="149">
        <v>168</v>
      </c>
      <c r="M11" s="143">
        <v>61</v>
      </c>
      <c r="N11" s="120">
        <v>4478</v>
      </c>
      <c r="O11" s="121">
        <v>16</v>
      </c>
      <c r="P11" s="121">
        <v>6</v>
      </c>
      <c r="Q11" s="121">
        <v>49</v>
      </c>
      <c r="R11" s="121">
        <v>0</v>
      </c>
      <c r="S11" s="121">
        <v>16</v>
      </c>
      <c r="T11" s="169">
        <v>29</v>
      </c>
      <c r="U11" s="156">
        <v>32</v>
      </c>
      <c r="V11" s="120">
        <f t="shared" si="4"/>
        <v>-46</v>
      </c>
      <c r="W11" s="121">
        <f t="shared" si="5"/>
        <v>26</v>
      </c>
      <c r="X11" s="121">
        <f t="shared" si="6"/>
        <v>0</v>
      </c>
      <c r="Y11" s="121">
        <f t="shared" si="7"/>
        <v>10</v>
      </c>
      <c r="Z11" s="121">
        <f t="shared" si="8"/>
        <v>2</v>
      </c>
      <c r="AA11" s="121">
        <f t="shared" si="9"/>
        <v>13</v>
      </c>
      <c r="AB11" s="169">
        <f t="shared" si="10"/>
        <v>139</v>
      </c>
      <c r="AC11" s="188">
        <f t="shared" si="11"/>
        <v>-1.027244305493524E-2</v>
      </c>
      <c r="AD11" s="189">
        <f t="shared" si="12"/>
        <v>1.625</v>
      </c>
      <c r="AE11" s="189">
        <f t="shared" si="13"/>
        <v>0</v>
      </c>
      <c r="AF11" s="189">
        <f t="shared" si="14"/>
        <v>0.20408163265306123</v>
      </c>
      <c r="AG11" s="189" t="e">
        <f t="shared" si="15"/>
        <v>#DIV/0!</v>
      </c>
      <c r="AH11" s="189">
        <f t="shared" si="16"/>
        <v>0.8125</v>
      </c>
      <c r="AI11" s="190">
        <f t="shared" si="17"/>
        <v>4.7931034482758621</v>
      </c>
    </row>
    <row r="12" spans="1:35" x14ac:dyDescent="0.25">
      <c r="A12" s="9" t="s">
        <v>129</v>
      </c>
      <c r="B12" s="95">
        <v>498</v>
      </c>
      <c r="C12" s="50">
        <v>557</v>
      </c>
      <c r="D12" s="51">
        <f t="shared" si="2"/>
        <v>-59</v>
      </c>
      <c r="E12" s="77">
        <f t="shared" si="3"/>
        <v>-0.1059245960502693</v>
      </c>
      <c r="F12" s="148">
        <v>436</v>
      </c>
      <c r="G12" s="142">
        <v>10</v>
      </c>
      <c r="H12" s="142">
        <v>0</v>
      </c>
      <c r="I12" s="142">
        <v>1</v>
      </c>
      <c r="J12" s="142">
        <v>0</v>
      </c>
      <c r="K12" s="142">
        <v>14</v>
      </c>
      <c r="L12" s="149">
        <v>37</v>
      </c>
      <c r="M12" s="143">
        <v>32</v>
      </c>
      <c r="N12" s="120">
        <v>544</v>
      </c>
      <c r="O12" s="121">
        <v>8</v>
      </c>
      <c r="P12" s="121">
        <v>0</v>
      </c>
      <c r="Q12" s="121">
        <v>2</v>
      </c>
      <c r="R12" s="121">
        <v>0</v>
      </c>
      <c r="S12" s="121">
        <v>2</v>
      </c>
      <c r="T12" s="169">
        <v>1</v>
      </c>
      <c r="U12" s="156">
        <v>18</v>
      </c>
      <c r="V12" s="120">
        <f t="shared" si="4"/>
        <v>-108</v>
      </c>
      <c r="W12" s="121">
        <f t="shared" si="5"/>
        <v>2</v>
      </c>
      <c r="X12" s="121">
        <f t="shared" si="6"/>
        <v>0</v>
      </c>
      <c r="Y12" s="121">
        <f t="shared" si="7"/>
        <v>-1</v>
      </c>
      <c r="Z12" s="121">
        <f t="shared" si="8"/>
        <v>0</v>
      </c>
      <c r="AA12" s="121">
        <f t="shared" si="9"/>
        <v>12</v>
      </c>
      <c r="AB12" s="169">
        <f t="shared" si="10"/>
        <v>36</v>
      </c>
      <c r="AC12" s="188">
        <f t="shared" si="11"/>
        <v>-0.19852941176470587</v>
      </c>
      <c r="AD12" s="189">
        <f t="shared" si="12"/>
        <v>0.25</v>
      </c>
      <c r="AE12" s="189" t="e">
        <f t="shared" si="13"/>
        <v>#DIV/0!</v>
      </c>
      <c r="AF12" s="189">
        <f t="shared" si="14"/>
        <v>-0.5</v>
      </c>
      <c r="AG12" s="189" t="e">
        <f t="shared" si="15"/>
        <v>#DIV/0!</v>
      </c>
      <c r="AH12" s="189">
        <f t="shared" si="16"/>
        <v>6</v>
      </c>
      <c r="AI12" s="190">
        <f t="shared" si="17"/>
        <v>36</v>
      </c>
    </row>
    <row r="13" spans="1:35" x14ac:dyDescent="0.25">
      <c r="A13" s="9" t="s">
        <v>130</v>
      </c>
      <c r="B13" s="95">
        <v>65</v>
      </c>
      <c r="C13" s="50">
        <v>79</v>
      </c>
      <c r="D13" s="51">
        <f t="shared" si="2"/>
        <v>-14</v>
      </c>
      <c r="E13" s="77">
        <f t="shared" si="3"/>
        <v>-0.17721518987341772</v>
      </c>
      <c r="F13" s="148">
        <v>62</v>
      </c>
      <c r="G13" s="142">
        <v>0</v>
      </c>
      <c r="H13" s="142">
        <v>0</v>
      </c>
      <c r="I13" s="142">
        <v>0</v>
      </c>
      <c r="J13" s="142">
        <v>0</v>
      </c>
      <c r="K13" s="142">
        <v>0</v>
      </c>
      <c r="L13" s="149">
        <v>3</v>
      </c>
      <c r="M13" s="143">
        <v>0</v>
      </c>
      <c r="N13" s="120">
        <v>72</v>
      </c>
      <c r="O13" s="121">
        <v>0</v>
      </c>
      <c r="P13" s="121">
        <v>0</v>
      </c>
      <c r="Q13" s="121">
        <v>0</v>
      </c>
      <c r="R13" s="121">
        <v>0</v>
      </c>
      <c r="S13" s="121">
        <v>0</v>
      </c>
      <c r="T13" s="169">
        <v>7</v>
      </c>
      <c r="U13" s="156">
        <v>0</v>
      </c>
      <c r="V13" s="120">
        <f t="shared" si="4"/>
        <v>-10</v>
      </c>
      <c r="W13" s="121">
        <f t="shared" si="5"/>
        <v>0</v>
      </c>
      <c r="X13" s="121">
        <f t="shared" si="6"/>
        <v>0</v>
      </c>
      <c r="Y13" s="121">
        <f t="shared" si="7"/>
        <v>0</v>
      </c>
      <c r="Z13" s="121">
        <f t="shared" si="8"/>
        <v>0</v>
      </c>
      <c r="AA13" s="121">
        <f t="shared" si="9"/>
        <v>0</v>
      </c>
      <c r="AB13" s="169">
        <f t="shared" si="10"/>
        <v>-4</v>
      </c>
      <c r="AC13" s="188">
        <f t="shared" si="11"/>
        <v>-0.1388888888888889</v>
      </c>
      <c r="AD13" s="189" t="e">
        <f t="shared" si="12"/>
        <v>#DIV/0!</v>
      </c>
      <c r="AE13" s="189" t="e">
        <f t="shared" si="13"/>
        <v>#DIV/0!</v>
      </c>
      <c r="AF13" s="189" t="e">
        <f t="shared" si="14"/>
        <v>#DIV/0!</v>
      </c>
      <c r="AG13" s="189" t="e">
        <f t="shared" si="15"/>
        <v>#DIV/0!</v>
      </c>
      <c r="AH13" s="189" t="e">
        <f t="shared" si="16"/>
        <v>#DIV/0!</v>
      </c>
      <c r="AI13" s="190">
        <f t="shared" si="17"/>
        <v>-0.5714285714285714</v>
      </c>
    </row>
    <row r="14" spans="1:35" x14ac:dyDescent="0.25">
      <c r="A14" s="10" t="s">
        <v>131</v>
      </c>
      <c r="B14" s="92">
        <f>B10-(B11+B12+B13)</f>
        <v>3575</v>
      </c>
      <c r="C14" s="52">
        <f>C10-(C11+C12+C13)</f>
        <v>3617</v>
      </c>
      <c r="D14" s="53">
        <f t="shared" si="2"/>
        <v>-42</v>
      </c>
      <c r="E14" s="27">
        <f t="shared" si="3"/>
        <v>-1.1611833010782417E-2</v>
      </c>
      <c r="F14" s="150">
        <f>F10-(F11+F12+F13)</f>
        <v>3334</v>
      </c>
      <c r="G14" s="144">
        <f t="shared" ref="G14:M14" si="19">G10-(G11+G12+G13)</f>
        <v>20</v>
      </c>
      <c r="H14" s="144">
        <f t="shared" si="19"/>
        <v>6</v>
      </c>
      <c r="I14" s="144">
        <f t="shared" si="19"/>
        <v>17</v>
      </c>
      <c r="J14" s="144">
        <f t="shared" si="19"/>
        <v>2</v>
      </c>
      <c r="K14" s="144">
        <f t="shared" si="19"/>
        <v>24</v>
      </c>
      <c r="L14" s="151">
        <f t="shared" si="19"/>
        <v>172</v>
      </c>
      <c r="M14" s="145">
        <f t="shared" si="19"/>
        <v>85</v>
      </c>
      <c r="N14" s="124">
        <v>3524</v>
      </c>
      <c r="O14" s="125">
        <v>12</v>
      </c>
      <c r="P14" s="125">
        <v>13</v>
      </c>
      <c r="Q14" s="125">
        <v>5</v>
      </c>
      <c r="R14" s="125">
        <v>0</v>
      </c>
      <c r="S14" s="125">
        <v>13</v>
      </c>
      <c r="T14" s="164">
        <v>50</v>
      </c>
      <c r="U14" s="153">
        <v>35</v>
      </c>
      <c r="V14" s="124">
        <f t="shared" si="4"/>
        <v>-190</v>
      </c>
      <c r="W14" s="125">
        <f t="shared" si="5"/>
        <v>8</v>
      </c>
      <c r="X14" s="125">
        <f t="shared" si="6"/>
        <v>-7</v>
      </c>
      <c r="Y14" s="125">
        <f t="shared" si="7"/>
        <v>12</v>
      </c>
      <c r="Z14" s="125">
        <f t="shared" si="8"/>
        <v>2</v>
      </c>
      <c r="AA14" s="125">
        <f t="shared" si="9"/>
        <v>11</v>
      </c>
      <c r="AB14" s="164">
        <f t="shared" si="10"/>
        <v>122</v>
      </c>
      <c r="AC14" s="179">
        <f t="shared" si="11"/>
        <v>-5.3916004540295118E-2</v>
      </c>
      <c r="AD14" s="180">
        <f t="shared" si="12"/>
        <v>0.66666666666666663</v>
      </c>
      <c r="AE14" s="180">
        <f t="shared" si="13"/>
        <v>-0.53846153846153844</v>
      </c>
      <c r="AF14" s="180">
        <f t="shared" si="14"/>
        <v>2.4</v>
      </c>
      <c r="AG14" s="180" t="e">
        <f t="shared" si="15"/>
        <v>#DIV/0!</v>
      </c>
      <c r="AH14" s="180">
        <f t="shared" si="16"/>
        <v>0.84615384615384615</v>
      </c>
      <c r="AI14" s="181">
        <f t="shared" si="17"/>
        <v>2.44</v>
      </c>
    </row>
    <row r="15" spans="1:35" x14ac:dyDescent="0.25">
      <c r="A15" s="5" t="s">
        <v>132</v>
      </c>
      <c r="B15" s="97">
        <v>13310</v>
      </c>
      <c r="C15" s="56">
        <v>13209</v>
      </c>
      <c r="D15" s="57">
        <f t="shared" si="2"/>
        <v>101</v>
      </c>
      <c r="E15" s="28">
        <f t="shared" si="3"/>
        <v>7.6463017639488229E-3</v>
      </c>
      <c r="F15" s="286">
        <v>8963</v>
      </c>
      <c r="G15" s="287">
        <v>3119</v>
      </c>
      <c r="H15" s="287">
        <v>26</v>
      </c>
      <c r="I15" s="287">
        <v>222</v>
      </c>
      <c r="J15" s="287">
        <v>0</v>
      </c>
      <c r="K15" s="287">
        <v>150</v>
      </c>
      <c r="L15" s="288">
        <v>830</v>
      </c>
      <c r="M15" s="298">
        <v>291</v>
      </c>
      <c r="N15" s="204">
        <v>10107</v>
      </c>
      <c r="O15" s="205">
        <v>2482</v>
      </c>
      <c r="P15" s="205">
        <v>23</v>
      </c>
      <c r="Q15" s="205">
        <v>182</v>
      </c>
      <c r="R15" s="205">
        <v>3</v>
      </c>
      <c r="S15" s="205">
        <v>83</v>
      </c>
      <c r="T15" s="206">
        <v>329</v>
      </c>
      <c r="U15" s="199">
        <v>182</v>
      </c>
      <c r="V15" s="204">
        <f t="shared" si="4"/>
        <v>-1144</v>
      </c>
      <c r="W15" s="205">
        <f t="shared" si="5"/>
        <v>637</v>
      </c>
      <c r="X15" s="205">
        <f t="shared" si="6"/>
        <v>3</v>
      </c>
      <c r="Y15" s="205">
        <f t="shared" si="7"/>
        <v>40</v>
      </c>
      <c r="Z15" s="205">
        <f t="shared" si="8"/>
        <v>-3</v>
      </c>
      <c r="AA15" s="205">
        <f t="shared" si="9"/>
        <v>67</v>
      </c>
      <c r="AB15" s="206">
        <f t="shared" si="10"/>
        <v>501</v>
      </c>
      <c r="AC15" s="213">
        <f t="shared" si="11"/>
        <v>-0.1131888789947561</v>
      </c>
      <c r="AD15" s="214">
        <f t="shared" si="12"/>
        <v>0.2566478646253022</v>
      </c>
      <c r="AE15" s="214">
        <f t="shared" si="13"/>
        <v>0.13043478260869565</v>
      </c>
      <c r="AF15" s="214">
        <f t="shared" si="14"/>
        <v>0.21978021978021978</v>
      </c>
      <c r="AG15" s="214">
        <f t="shared" si="15"/>
        <v>-1</v>
      </c>
      <c r="AH15" s="214">
        <f t="shared" si="16"/>
        <v>0.80722891566265065</v>
      </c>
      <c r="AI15" s="215">
        <f t="shared" si="17"/>
        <v>1.5227963525835866</v>
      </c>
    </row>
    <row r="16" spans="1:35" x14ac:dyDescent="0.25">
      <c r="A16" s="5" t="s">
        <v>133</v>
      </c>
      <c r="B16" s="97">
        <v>137644</v>
      </c>
      <c r="C16" s="56">
        <v>141527</v>
      </c>
      <c r="D16" s="57">
        <f t="shared" si="2"/>
        <v>-3883</v>
      </c>
      <c r="E16" s="28">
        <f t="shared" si="3"/>
        <v>-2.7436460887321854E-2</v>
      </c>
      <c r="F16" s="286">
        <v>65511</v>
      </c>
      <c r="G16" s="287">
        <v>55981</v>
      </c>
      <c r="H16" s="287">
        <v>514</v>
      </c>
      <c r="I16" s="287">
        <v>1968</v>
      </c>
      <c r="J16" s="287">
        <v>77</v>
      </c>
      <c r="K16" s="287">
        <v>4567</v>
      </c>
      <c r="L16" s="288">
        <v>9026</v>
      </c>
      <c r="M16" s="298">
        <v>7859</v>
      </c>
      <c r="N16" s="204">
        <v>73193</v>
      </c>
      <c r="O16" s="205">
        <v>60705</v>
      </c>
      <c r="P16" s="205">
        <v>417</v>
      </c>
      <c r="Q16" s="205">
        <v>1206</v>
      </c>
      <c r="R16" s="205">
        <v>52</v>
      </c>
      <c r="S16" s="205">
        <v>1828</v>
      </c>
      <c r="T16" s="206">
        <v>4126</v>
      </c>
      <c r="U16" s="199">
        <v>4180</v>
      </c>
      <c r="V16" s="204">
        <f t="shared" si="4"/>
        <v>-7682</v>
      </c>
      <c r="W16" s="205">
        <f t="shared" si="5"/>
        <v>-4724</v>
      </c>
      <c r="X16" s="205">
        <f t="shared" si="6"/>
        <v>97</v>
      </c>
      <c r="Y16" s="205">
        <f t="shared" si="7"/>
        <v>762</v>
      </c>
      <c r="Z16" s="205">
        <f t="shared" si="8"/>
        <v>25</v>
      </c>
      <c r="AA16" s="205">
        <f t="shared" si="9"/>
        <v>2739</v>
      </c>
      <c r="AB16" s="206">
        <f t="shared" si="10"/>
        <v>4900</v>
      </c>
      <c r="AC16" s="213">
        <f t="shared" si="11"/>
        <v>-0.10495539190906235</v>
      </c>
      <c r="AD16" s="214">
        <f t="shared" si="12"/>
        <v>-7.7818960546907179E-2</v>
      </c>
      <c r="AE16" s="214">
        <f t="shared" si="13"/>
        <v>0.23261390887290168</v>
      </c>
      <c r="AF16" s="214">
        <f t="shared" si="14"/>
        <v>0.63184079601990051</v>
      </c>
      <c r="AG16" s="214">
        <f t="shared" si="15"/>
        <v>0.48076923076923078</v>
      </c>
      <c r="AH16" s="214">
        <f t="shared" si="16"/>
        <v>1.4983588621444202</v>
      </c>
      <c r="AI16" s="215">
        <f t="shared" si="17"/>
        <v>1.187590887057683</v>
      </c>
    </row>
    <row r="17" spans="1:35" x14ac:dyDescent="0.25">
      <c r="A17" s="5" t="s">
        <v>134</v>
      </c>
      <c r="B17" s="97">
        <v>13463</v>
      </c>
      <c r="C17" s="56">
        <v>13465</v>
      </c>
      <c r="D17" s="57">
        <f t="shared" si="2"/>
        <v>-2</v>
      </c>
      <c r="E17" s="28">
        <f t="shared" si="3"/>
        <v>-1.4853323431117713E-4</v>
      </c>
      <c r="F17" s="286">
        <v>9973</v>
      </c>
      <c r="G17" s="287">
        <v>2356</v>
      </c>
      <c r="H17" s="287">
        <v>17</v>
      </c>
      <c r="I17" s="287">
        <v>254</v>
      </c>
      <c r="J17" s="287">
        <v>1</v>
      </c>
      <c r="K17" s="287">
        <v>126</v>
      </c>
      <c r="L17" s="288">
        <v>736</v>
      </c>
      <c r="M17" s="298">
        <v>230</v>
      </c>
      <c r="N17" s="204">
        <v>11086</v>
      </c>
      <c r="O17" s="205">
        <v>1742</v>
      </c>
      <c r="P17" s="205">
        <v>22</v>
      </c>
      <c r="Q17" s="205">
        <v>216</v>
      </c>
      <c r="R17" s="205">
        <v>10</v>
      </c>
      <c r="S17" s="205">
        <v>82</v>
      </c>
      <c r="T17" s="206">
        <v>307</v>
      </c>
      <c r="U17" s="199">
        <v>151</v>
      </c>
      <c r="V17" s="204">
        <f t="shared" si="4"/>
        <v>-1113</v>
      </c>
      <c r="W17" s="205">
        <f t="shared" si="5"/>
        <v>614</v>
      </c>
      <c r="X17" s="205">
        <f t="shared" si="6"/>
        <v>-5</v>
      </c>
      <c r="Y17" s="205">
        <f t="shared" si="7"/>
        <v>38</v>
      </c>
      <c r="Z17" s="205">
        <f t="shared" si="8"/>
        <v>-9</v>
      </c>
      <c r="AA17" s="205">
        <f t="shared" si="9"/>
        <v>44</v>
      </c>
      <c r="AB17" s="206">
        <f t="shared" si="10"/>
        <v>429</v>
      </c>
      <c r="AC17" s="213">
        <f t="shared" si="11"/>
        <v>-0.10039689698719105</v>
      </c>
      <c r="AD17" s="214">
        <f t="shared" si="12"/>
        <v>0.35246842709529275</v>
      </c>
      <c r="AE17" s="214">
        <f t="shared" si="13"/>
        <v>-0.22727272727272727</v>
      </c>
      <c r="AF17" s="214">
        <f t="shared" si="14"/>
        <v>0.17592592592592593</v>
      </c>
      <c r="AG17" s="214">
        <f t="shared" si="15"/>
        <v>-0.9</v>
      </c>
      <c r="AH17" s="214">
        <f t="shared" si="16"/>
        <v>0.53658536585365857</v>
      </c>
      <c r="AI17" s="215">
        <f t="shared" si="17"/>
        <v>1.3973941368078175</v>
      </c>
    </row>
    <row r="18" spans="1:35" s="76" customFormat="1" x14ac:dyDescent="0.25">
      <c r="A18" s="73" t="s">
        <v>135</v>
      </c>
      <c r="B18" s="114">
        <v>8747</v>
      </c>
      <c r="C18" s="115">
        <v>8429</v>
      </c>
      <c r="D18" s="116">
        <f t="shared" si="2"/>
        <v>318</v>
      </c>
      <c r="E18" s="117">
        <f t="shared" si="3"/>
        <v>3.7726895242614779E-2</v>
      </c>
      <c r="F18" s="289">
        <v>8218</v>
      </c>
      <c r="G18" s="221">
        <v>123</v>
      </c>
      <c r="H18" s="221">
        <v>7</v>
      </c>
      <c r="I18" s="221">
        <v>36</v>
      </c>
      <c r="J18" s="221">
        <v>1</v>
      </c>
      <c r="K18" s="221">
        <v>33</v>
      </c>
      <c r="L18" s="222">
        <v>329</v>
      </c>
      <c r="M18" s="140">
        <v>136</v>
      </c>
      <c r="N18" s="115">
        <v>8247</v>
      </c>
      <c r="O18" s="116">
        <v>70</v>
      </c>
      <c r="P18" s="116">
        <v>14</v>
      </c>
      <c r="Q18" s="116">
        <v>32</v>
      </c>
      <c r="R18" s="116">
        <v>1</v>
      </c>
      <c r="S18" s="116">
        <v>11</v>
      </c>
      <c r="T18" s="165">
        <v>54</v>
      </c>
      <c r="U18" s="154">
        <v>88</v>
      </c>
      <c r="V18" s="115">
        <f t="shared" si="4"/>
        <v>-29</v>
      </c>
      <c r="W18" s="116">
        <f t="shared" si="5"/>
        <v>53</v>
      </c>
      <c r="X18" s="116">
        <f t="shared" si="6"/>
        <v>-7</v>
      </c>
      <c r="Y18" s="116">
        <f t="shared" si="7"/>
        <v>4</v>
      </c>
      <c r="Z18" s="116">
        <f t="shared" si="8"/>
        <v>0</v>
      </c>
      <c r="AA18" s="116">
        <f t="shared" si="9"/>
        <v>22</v>
      </c>
      <c r="AB18" s="165">
        <f t="shared" si="10"/>
        <v>275</v>
      </c>
      <c r="AC18" s="182">
        <f t="shared" si="11"/>
        <v>-3.5164302170486239E-3</v>
      </c>
      <c r="AD18" s="183">
        <f t="shared" si="12"/>
        <v>0.75714285714285712</v>
      </c>
      <c r="AE18" s="183">
        <f t="shared" si="13"/>
        <v>-0.5</v>
      </c>
      <c r="AF18" s="183">
        <f t="shared" si="14"/>
        <v>0.125</v>
      </c>
      <c r="AG18" s="183">
        <f t="shared" si="15"/>
        <v>0</v>
      </c>
      <c r="AH18" s="183">
        <f t="shared" si="16"/>
        <v>2</v>
      </c>
      <c r="AI18" s="184">
        <f t="shared" si="17"/>
        <v>5.0925925925925926</v>
      </c>
    </row>
    <row r="19" spans="1:35" s="76" customFormat="1" x14ac:dyDescent="0.25">
      <c r="A19" s="118" t="s">
        <v>185</v>
      </c>
      <c r="B19" s="119">
        <v>5796</v>
      </c>
      <c r="C19" s="120">
        <v>5547</v>
      </c>
      <c r="D19" s="121">
        <f t="shared" si="2"/>
        <v>249</v>
      </c>
      <c r="E19" s="122">
        <f t="shared" si="3"/>
        <v>4.4889129259058948E-2</v>
      </c>
      <c r="F19" s="148">
        <v>5396</v>
      </c>
      <c r="G19" s="142">
        <v>109</v>
      </c>
      <c r="H19" s="142">
        <v>1</v>
      </c>
      <c r="I19" s="142">
        <v>28</v>
      </c>
      <c r="J19" s="142">
        <v>1</v>
      </c>
      <c r="K19" s="142">
        <v>23</v>
      </c>
      <c r="L19" s="149">
        <v>238</v>
      </c>
      <c r="M19" s="143">
        <v>105</v>
      </c>
      <c r="N19" s="120">
        <v>5410</v>
      </c>
      <c r="O19" s="121">
        <v>45</v>
      </c>
      <c r="P19" s="121">
        <v>11</v>
      </c>
      <c r="Q19" s="121">
        <v>28</v>
      </c>
      <c r="R19" s="121">
        <v>1</v>
      </c>
      <c r="S19" s="121">
        <v>6</v>
      </c>
      <c r="T19" s="169">
        <v>46</v>
      </c>
      <c r="U19" s="156">
        <v>65</v>
      </c>
      <c r="V19" s="120">
        <f t="shared" si="4"/>
        <v>-14</v>
      </c>
      <c r="W19" s="121">
        <f t="shared" si="5"/>
        <v>64</v>
      </c>
      <c r="X19" s="121">
        <f t="shared" si="6"/>
        <v>-10</v>
      </c>
      <c r="Y19" s="121">
        <f t="shared" si="7"/>
        <v>0</v>
      </c>
      <c r="Z19" s="121">
        <f t="shared" si="8"/>
        <v>0</v>
      </c>
      <c r="AA19" s="121">
        <f t="shared" si="9"/>
        <v>17</v>
      </c>
      <c r="AB19" s="169">
        <f t="shared" si="10"/>
        <v>192</v>
      </c>
      <c r="AC19" s="188">
        <f t="shared" si="11"/>
        <v>-2.5878003696857672E-3</v>
      </c>
      <c r="AD19" s="189">
        <f t="shared" si="12"/>
        <v>1.4222222222222223</v>
      </c>
      <c r="AE19" s="189">
        <f t="shared" si="13"/>
        <v>-0.90909090909090906</v>
      </c>
      <c r="AF19" s="189">
        <f t="shared" si="14"/>
        <v>0</v>
      </c>
      <c r="AG19" s="189">
        <f t="shared" si="15"/>
        <v>0</v>
      </c>
      <c r="AH19" s="189">
        <f t="shared" si="16"/>
        <v>2.8333333333333335</v>
      </c>
      <c r="AI19" s="190">
        <f t="shared" si="17"/>
        <v>4.1739130434782608</v>
      </c>
    </row>
    <row r="20" spans="1:35" s="76" customFormat="1" x14ac:dyDescent="0.25">
      <c r="A20" s="72" t="s">
        <v>137</v>
      </c>
      <c r="B20" s="123">
        <f>B18-B19</f>
        <v>2951</v>
      </c>
      <c r="C20" s="124">
        <f>C18-C19</f>
        <v>2882</v>
      </c>
      <c r="D20" s="125">
        <f t="shared" si="2"/>
        <v>69</v>
      </c>
      <c r="E20" s="126">
        <f t="shared" si="3"/>
        <v>2.3941707147814018E-2</v>
      </c>
      <c r="F20" s="150">
        <f>F18-F19</f>
        <v>2822</v>
      </c>
      <c r="G20" s="144">
        <f t="shared" ref="G20:M20" si="20">G18-G19</f>
        <v>14</v>
      </c>
      <c r="H20" s="144">
        <f t="shared" si="20"/>
        <v>6</v>
      </c>
      <c r="I20" s="144">
        <f t="shared" si="20"/>
        <v>8</v>
      </c>
      <c r="J20" s="142">
        <f t="shared" si="20"/>
        <v>0</v>
      </c>
      <c r="K20" s="144">
        <f t="shared" si="20"/>
        <v>10</v>
      </c>
      <c r="L20" s="151">
        <f t="shared" si="20"/>
        <v>91</v>
      </c>
      <c r="M20" s="145">
        <f t="shared" si="20"/>
        <v>31</v>
      </c>
      <c r="N20" s="124">
        <v>2837</v>
      </c>
      <c r="O20" s="125">
        <v>25</v>
      </c>
      <c r="P20" s="125">
        <v>3</v>
      </c>
      <c r="Q20" s="125">
        <v>4</v>
      </c>
      <c r="R20" s="125">
        <v>0</v>
      </c>
      <c r="S20" s="125">
        <v>5</v>
      </c>
      <c r="T20" s="164">
        <v>8</v>
      </c>
      <c r="U20" s="153">
        <v>23</v>
      </c>
      <c r="V20" s="124">
        <f t="shared" si="4"/>
        <v>-15</v>
      </c>
      <c r="W20" s="125">
        <f t="shared" si="5"/>
        <v>-11</v>
      </c>
      <c r="X20" s="125">
        <f t="shared" si="6"/>
        <v>3</v>
      </c>
      <c r="Y20" s="125">
        <f t="shared" si="7"/>
        <v>4</v>
      </c>
      <c r="Z20" s="125">
        <f t="shared" si="8"/>
        <v>0</v>
      </c>
      <c r="AA20" s="125">
        <f t="shared" si="9"/>
        <v>5</v>
      </c>
      <c r="AB20" s="164">
        <f t="shared" si="10"/>
        <v>83</v>
      </c>
      <c r="AC20" s="179">
        <f t="shared" si="11"/>
        <v>-5.287275290800141E-3</v>
      </c>
      <c r="AD20" s="180">
        <f t="shared" si="12"/>
        <v>-0.44</v>
      </c>
      <c r="AE20" s="180">
        <f t="shared" si="13"/>
        <v>1</v>
      </c>
      <c r="AF20" s="180">
        <f t="shared" si="14"/>
        <v>1</v>
      </c>
      <c r="AG20" s="180" t="e">
        <f t="shared" si="15"/>
        <v>#DIV/0!</v>
      </c>
      <c r="AH20" s="180">
        <f t="shared" si="16"/>
        <v>1</v>
      </c>
      <c r="AI20" s="181">
        <f t="shared" si="17"/>
        <v>10.375</v>
      </c>
    </row>
    <row r="21" spans="1:35" x14ac:dyDescent="0.25">
      <c r="A21" s="4" t="s">
        <v>28</v>
      </c>
      <c r="B21" s="94">
        <v>21814</v>
      </c>
      <c r="C21" s="48">
        <v>22397</v>
      </c>
      <c r="D21" s="49">
        <f t="shared" si="2"/>
        <v>-583</v>
      </c>
      <c r="E21" s="25">
        <f t="shared" si="3"/>
        <v>-2.6030271911416707E-2</v>
      </c>
      <c r="F21" s="286">
        <v>9937</v>
      </c>
      <c r="G21" s="287">
        <v>10180</v>
      </c>
      <c r="H21" s="287">
        <v>55</v>
      </c>
      <c r="I21" s="287">
        <v>96</v>
      </c>
      <c r="J21" s="287">
        <v>13</v>
      </c>
      <c r="K21" s="287">
        <v>347</v>
      </c>
      <c r="L21" s="288">
        <v>1186</v>
      </c>
      <c r="M21" s="140">
        <v>603</v>
      </c>
      <c r="N21" s="115">
        <v>12137</v>
      </c>
      <c r="O21" s="116">
        <v>9404</v>
      </c>
      <c r="P21" s="116">
        <v>51</v>
      </c>
      <c r="Q21" s="116">
        <v>83</v>
      </c>
      <c r="R21" s="116">
        <v>4</v>
      </c>
      <c r="S21" s="116">
        <v>168</v>
      </c>
      <c r="T21" s="165">
        <v>550</v>
      </c>
      <c r="U21" s="154">
        <v>344</v>
      </c>
      <c r="V21" s="115">
        <f t="shared" si="4"/>
        <v>-2200</v>
      </c>
      <c r="W21" s="116">
        <f t="shared" si="5"/>
        <v>776</v>
      </c>
      <c r="X21" s="116">
        <f t="shared" si="6"/>
        <v>4</v>
      </c>
      <c r="Y21" s="116">
        <f t="shared" si="7"/>
        <v>13</v>
      </c>
      <c r="Z21" s="116">
        <f t="shared" si="8"/>
        <v>9</v>
      </c>
      <c r="AA21" s="116">
        <f t="shared" si="9"/>
        <v>179</v>
      </c>
      <c r="AB21" s="165">
        <f t="shared" si="10"/>
        <v>636</v>
      </c>
      <c r="AC21" s="182">
        <f t="shared" si="11"/>
        <v>-0.18126390376534562</v>
      </c>
      <c r="AD21" s="183">
        <f t="shared" si="12"/>
        <v>8.2518077413866436E-2</v>
      </c>
      <c r="AE21" s="183">
        <f t="shared" si="13"/>
        <v>7.8431372549019607E-2</v>
      </c>
      <c r="AF21" s="183">
        <f t="shared" si="14"/>
        <v>0.15662650602409639</v>
      </c>
      <c r="AG21" s="183">
        <f t="shared" si="15"/>
        <v>2.25</v>
      </c>
      <c r="AH21" s="183">
        <f t="shared" si="16"/>
        <v>1.0654761904761905</v>
      </c>
      <c r="AI21" s="184">
        <f t="shared" si="17"/>
        <v>1.1563636363636363</v>
      </c>
    </row>
    <row r="22" spans="1:35" x14ac:dyDescent="0.25">
      <c r="A22" s="5" t="s">
        <v>138</v>
      </c>
      <c r="B22" s="97">
        <v>37788</v>
      </c>
      <c r="C22" s="56">
        <v>37142</v>
      </c>
      <c r="D22" s="57">
        <f t="shared" si="2"/>
        <v>646</v>
      </c>
      <c r="E22" s="28">
        <f t="shared" si="3"/>
        <v>1.7392709062516828E-2</v>
      </c>
      <c r="F22" s="286">
        <v>26590</v>
      </c>
      <c r="G22" s="287">
        <v>6320</v>
      </c>
      <c r="H22" s="287">
        <v>115</v>
      </c>
      <c r="I22" s="287">
        <v>1031</v>
      </c>
      <c r="J22" s="287">
        <v>30</v>
      </c>
      <c r="K22" s="287">
        <v>663</v>
      </c>
      <c r="L22" s="288">
        <v>3039</v>
      </c>
      <c r="M22" s="298">
        <v>1523</v>
      </c>
      <c r="N22" s="204">
        <v>29435</v>
      </c>
      <c r="O22" s="205">
        <v>4914</v>
      </c>
      <c r="P22" s="205">
        <v>101</v>
      </c>
      <c r="Q22" s="205">
        <v>954</v>
      </c>
      <c r="R22" s="205">
        <v>30</v>
      </c>
      <c r="S22" s="205">
        <v>374</v>
      </c>
      <c r="T22" s="206">
        <v>1334</v>
      </c>
      <c r="U22" s="199">
        <v>1162</v>
      </c>
      <c r="V22" s="204">
        <f t="shared" si="4"/>
        <v>-2845</v>
      </c>
      <c r="W22" s="205">
        <f t="shared" si="5"/>
        <v>1406</v>
      </c>
      <c r="X22" s="205">
        <f t="shared" si="6"/>
        <v>14</v>
      </c>
      <c r="Y22" s="205">
        <f t="shared" si="7"/>
        <v>77</v>
      </c>
      <c r="Z22" s="205">
        <f t="shared" si="8"/>
        <v>0</v>
      </c>
      <c r="AA22" s="205">
        <f t="shared" si="9"/>
        <v>289</v>
      </c>
      <c r="AB22" s="206">
        <f t="shared" si="10"/>
        <v>1705</v>
      </c>
      <c r="AC22" s="213">
        <f t="shared" si="11"/>
        <v>-9.6653643621538984E-2</v>
      </c>
      <c r="AD22" s="214">
        <f t="shared" si="12"/>
        <v>0.28612128612128612</v>
      </c>
      <c r="AE22" s="214">
        <f t="shared" si="13"/>
        <v>0.13861386138613863</v>
      </c>
      <c r="AF22" s="214">
        <f t="shared" si="14"/>
        <v>8.0712788259958076E-2</v>
      </c>
      <c r="AG22" s="214">
        <f t="shared" si="15"/>
        <v>0</v>
      </c>
      <c r="AH22" s="214">
        <f t="shared" si="16"/>
        <v>0.77272727272727271</v>
      </c>
      <c r="AI22" s="215">
        <f t="shared" si="17"/>
        <v>1.2781109445277361</v>
      </c>
    </row>
    <row r="23" spans="1:35" x14ac:dyDescent="0.25">
      <c r="A23" s="4" t="s">
        <v>31</v>
      </c>
      <c r="B23" s="94">
        <v>6076</v>
      </c>
      <c r="C23" s="48">
        <v>6335</v>
      </c>
      <c r="D23" s="49">
        <f t="shared" si="2"/>
        <v>-259</v>
      </c>
      <c r="E23" s="25">
        <f t="shared" si="3"/>
        <v>-4.0883977900552489E-2</v>
      </c>
      <c r="F23" s="289">
        <v>5703</v>
      </c>
      <c r="G23" s="221">
        <v>24</v>
      </c>
      <c r="H23" s="221">
        <v>5</v>
      </c>
      <c r="I23" s="221">
        <v>20</v>
      </c>
      <c r="J23" s="221">
        <v>0</v>
      </c>
      <c r="K23" s="221">
        <v>40</v>
      </c>
      <c r="L23" s="222">
        <v>284</v>
      </c>
      <c r="M23" s="140">
        <v>58</v>
      </c>
      <c r="N23" s="115">
        <v>6152</v>
      </c>
      <c r="O23" s="116">
        <v>54</v>
      </c>
      <c r="P23" s="116">
        <v>9</v>
      </c>
      <c r="Q23" s="116">
        <v>17</v>
      </c>
      <c r="R23" s="116">
        <v>0</v>
      </c>
      <c r="S23" s="116">
        <v>7</v>
      </c>
      <c r="T23" s="165">
        <v>96</v>
      </c>
      <c r="U23" s="154">
        <v>44</v>
      </c>
      <c r="V23" s="115">
        <f t="shared" si="4"/>
        <v>-449</v>
      </c>
      <c r="W23" s="116">
        <f t="shared" si="5"/>
        <v>-30</v>
      </c>
      <c r="X23" s="116">
        <f t="shared" si="6"/>
        <v>-4</v>
      </c>
      <c r="Y23" s="116">
        <f t="shared" si="7"/>
        <v>3</v>
      </c>
      <c r="Z23" s="116">
        <f t="shared" si="8"/>
        <v>0</v>
      </c>
      <c r="AA23" s="116">
        <f t="shared" si="9"/>
        <v>33</v>
      </c>
      <c r="AB23" s="165">
        <f t="shared" si="10"/>
        <v>188</v>
      </c>
      <c r="AC23" s="182">
        <f t="shared" si="11"/>
        <v>-7.2984395318595574E-2</v>
      </c>
      <c r="AD23" s="183">
        <f t="shared" si="12"/>
        <v>-0.55555555555555558</v>
      </c>
      <c r="AE23" s="183">
        <f t="shared" si="13"/>
        <v>-0.44444444444444442</v>
      </c>
      <c r="AF23" s="183">
        <f t="shared" si="14"/>
        <v>0.17647058823529413</v>
      </c>
      <c r="AG23" s="183" t="e">
        <f t="shared" si="15"/>
        <v>#DIV/0!</v>
      </c>
      <c r="AH23" s="183">
        <f t="shared" si="16"/>
        <v>4.7142857142857144</v>
      </c>
      <c r="AI23" s="184">
        <f t="shared" si="17"/>
        <v>1.9583333333333333</v>
      </c>
    </row>
    <row r="24" spans="1:35" x14ac:dyDescent="0.25">
      <c r="A24" s="9" t="s">
        <v>139</v>
      </c>
      <c r="B24" s="95">
        <v>975</v>
      </c>
      <c r="C24" s="50">
        <v>1009</v>
      </c>
      <c r="D24" s="51">
        <f t="shared" si="2"/>
        <v>-34</v>
      </c>
      <c r="E24" s="77">
        <f t="shared" si="3"/>
        <v>-3.3696729435084241E-2</v>
      </c>
      <c r="F24" s="148">
        <v>941</v>
      </c>
      <c r="G24" s="142">
        <v>2</v>
      </c>
      <c r="H24" s="142">
        <v>1</v>
      </c>
      <c r="I24" s="142">
        <v>3</v>
      </c>
      <c r="J24" s="142">
        <v>0</v>
      </c>
      <c r="K24" s="142">
        <v>4</v>
      </c>
      <c r="L24" s="149">
        <v>24</v>
      </c>
      <c r="M24" s="143">
        <v>5</v>
      </c>
      <c r="N24" s="120">
        <v>985</v>
      </c>
      <c r="O24" s="121">
        <v>0</v>
      </c>
      <c r="P24" s="121">
        <v>0</v>
      </c>
      <c r="Q24" s="121">
        <v>2</v>
      </c>
      <c r="R24" s="121">
        <v>0</v>
      </c>
      <c r="S24" s="121">
        <v>2</v>
      </c>
      <c r="T24" s="169">
        <v>20</v>
      </c>
      <c r="U24" s="156">
        <v>6</v>
      </c>
      <c r="V24" s="120">
        <f t="shared" si="4"/>
        <v>-44</v>
      </c>
      <c r="W24" s="121">
        <f t="shared" si="5"/>
        <v>2</v>
      </c>
      <c r="X24" s="121">
        <f t="shared" si="6"/>
        <v>1</v>
      </c>
      <c r="Y24" s="121">
        <f t="shared" si="7"/>
        <v>1</v>
      </c>
      <c r="Z24" s="121">
        <f t="shared" si="8"/>
        <v>0</v>
      </c>
      <c r="AA24" s="121">
        <f t="shared" si="9"/>
        <v>2</v>
      </c>
      <c r="AB24" s="169">
        <f t="shared" si="10"/>
        <v>4</v>
      </c>
      <c r="AC24" s="188">
        <f t="shared" si="11"/>
        <v>-4.4670050761421318E-2</v>
      </c>
      <c r="AD24" s="189" t="e">
        <f t="shared" si="12"/>
        <v>#DIV/0!</v>
      </c>
      <c r="AE24" s="189" t="e">
        <f t="shared" si="13"/>
        <v>#DIV/0!</v>
      </c>
      <c r="AF24" s="189">
        <f t="shared" si="14"/>
        <v>0.5</v>
      </c>
      <c r="AG24" s="189" t="e">
        <f t="shared" si="15"/>
        <v>#DIV/0!</v>
      </c>
      <c r="AH24" s="189">
        <f t="shared" si="16"/>
        <v>1</v>
      </c>
      <c r="AI24" s="190">
        <f t="shared" si="17"/>
        <v>0.2</v>
      </c>
    </row>
    <row r="25" spans="1:35" x14ac:dyDescent="0.25">
      <c r="A25" s="9" t="s">
        <v>140</v>
      </c>
      <c r="B25" s="95">
        <v>2485</v>
      </c>
      <c r="C25" s="50">
        <v>2641</v>
      </c>
      <c r="D25" s="51">
        <f t="shared" si="2"/>
        <v>-156</v>
      </c>
      <c r="E25" s="77">
        <f t="shared" si="3"/>
        <v>-5.9068534645967438E-2</v>
      </c>
      <c r="F25" s="148">
        <v>2312</v>
      </c>
      <c r="G25" s="142">
        <v>11</v>
      </c>
      <c r="H25" s="142">
        <v>1</v>
      </c>
      <c r="I25" s="142">
        <v>12</v>
      </c>
      <c r="J25" s="142">
        <v>0</v>
      </c>
      <c r="K25" s="142">
        <v>19</v>
      </c>
      <c r="L25" s="149">
        <v>130</v>
      </c>
      <c r="M25" s="143">
        <v>27</v>
      </c>
      <c r="N25" s="120">
        <v>2527</v>
      </c>
      <c r="O25" s="121">
        <v>40</v>
      </c>
      <c r="P25" s="121">
        <v>5</v>
      </c>
      <c r="Q25" s="121">
        <v>10</v>
      </c>
      <c r="R25" s="121">
        <v>0</v>
      </c>
      <c r="S25" s="121">
        <v>2</v>
      </c>
      <c r="T25" s="169">
        <v>57</v>
      </c>
      <c r="U25" s="156">
        <v>20</v>
      </c>
      <c r="V25" s="120">
        <f t="shared" si="4"/>
        <v>-215</v>
      </c>
      <c r="W25" s="121">
        <f t="shared" si="5"/>
        <v>-29</v>
      </c>
      <c r="X25" s="121">
        <f t="shared" si="6"/>
        <v>-4</v>
      </c>
      <c r="Y25" s="121">
        <f t="shared" si="7"/>
        <v>2</v>
      </c>
      <c r="Z25" s="121">
        <f t="shared" si="8"/>
        <v>0</v>
      </c>
      <c r="AA25" s="121">
        <f t="shared" si="9"/>
        <v>17</v>
      </c>
      <c r="AB25" s="169">
        <f t="shared" si="10"/>
        <v>73</v>
      </c>
      <c r="AC25" s="188">
        <f t="shared" si="11"/>
        <v>-8.5081123862287292E-2</v>
      </c>
      <c r="AD25" s="189">
        <f t="shared" si="12"/>
        <v>-0.72499999999999998</v>
      </c>
      <c r="AE25" s="189">
        <f t="shared" si="13"/>
        <v>-0.8</v>
      </c>
      <c r="AF25" s="189">
        <f t="shared" si="14"/>
        <v>0.2</v>
      </c>
      <c r="AG25" s="189" t="e">
        <f t="shared" si="15"/>
        <v>#DIV/0!</v>
      </c>
      <c r="AH25" s="189">
        <f t="shared" si="16"/>
        <v>8.5</v>
      </c>
      <c r="AI25" s="190">
        <f t="shared" si="17"/>
        <v>1.2807017543859649</v>
      </c>
    </row>
    <row r="26" spans="1:35" x14ac:dyDescent="0.25">
      <c r="A26" s="10" t="s">
        <v>33</v>
      </c>
      <c r="B26" s="92">
        <f>B23-(B24+B25)</f>
        <v>2616</v>
      </c>
      <c r="C26" s="52">
        <f>C23-(C24+C25)</f>
        <v>2685</v>
      </c>
      <c r="D26" s="53">
        <f t="shared" si="2"/>
        <v>-69</v>
      </c>
      <c r="E26" s="27">
        <f t="shared" si="3"/>
        <v>-2.5698324022346369E-2</v>
      </c>
      <c r="F26" s="150">
        <f>F23-(F24+F25)</f>
        <v>2450</v>
      </c>
      <c r="G26" s="144">
        <f t="shared" ref="G26:M26" si="21">G23-(G24+G25)</f>
        <v>11</v>
      </c>
      <c r="H26" s="144">
        <f t="shared" si="21"/>
        <v>3</v>
      </c>
      <c r="I26" s="144">
        <f t="shared" si="21"/>
        <v>5</v>
      </c>
      <c r="J26" s="144">
        <f t="shared" si="21"/>
        <v>0</v>
      </c>
      <c r="K26" s="144">
        <f t="shared" si="21"/>
        <v>17</v>
      </c>
      <c r="L26" s="151">
        <f t="shared" si="21"/>
        <v>130</v>
      </c>
      <c r="M26" s="145">
        <f t="shared" si="21"/>
        <v>26</v>
      </c>
      <c r="N26" s="124">
        <v>2640</v>
      </c>
      <c r="O26" s="125">
        <v>14</v>
      </c>
      <c r="P26" s="125">
        <v>4</v>
      </c>
      <c r="Q26" s="125">
        <v>5</v>
      </c>
      <c r="R26" s="125">
        <v>0</v>
      </c>
      <c r="S26" s="125">
        <v>3</v>
      </c>
      <c r="T26" s="164">
        <v>19</v>
      </c>
      <c r="U26" s="153">
        <v>18</v>
      </c>
      <c r="V26" s="124">
        <f t="shared" si="4"/>
        <v>-190</v>
      </c>
      <c r="W26" s="125">
        <f t="shared" si="5"/>
        <v>-3</v>
      </c>
      <c r="X26" s="125">
        <f t="shared" si="6"/>
        <v>-1</v>
      </c>
      <c r="Y26" s="125">
        <f t="shared" si="7"/>
        <v>0</v>
      </c>
      <c r="Z26" s="125">
        <f t="shared" si="8"/>
        <v>0</v>
      </c>
      <c r="AA26" s="125">
        <f t="shared" si="9"/>
        <v>14</v>
      </c>
      <c r="AB26" s="164">
        <f t="shared" si="10"/>
        <v>111</v>
      </c>
      <c r="AC26" s="179">
        <f t="shared" si="11"/>
        <v>-7.1969696969696975E-2</v>
      </c>
      <c r="AD26" s="180">
        <f t="shared" si="12"/>
        <v>-0.21428571428571427</v>
      </c>
      <c r="AE26" s="180">
        <f t="shared" si="13"/>
        <v>-0.25</v>
      </c>
      <c r="AF26" s="180">
        <f t="shared" si="14"/>
        <v>0</v>
      </c>
      <c r="AG26" s="180" t="e">
        <f t="shared" si="15"/>
        <v>#DIV/0!</v>
      </c>
      <c r="AH26" s="180">
        <f t="shared" si="16"/>
        <v>4.666666666666667</v>
      </c>
      <c r="AI26" s="181">
        <f t="shared" si="17"/>
        <v>5.8421052631578947</v>
      </c>
    </row>
    <row r="27" spans="1:35" x14ac:dyDescent="0.25">
      <c r="A27" s="4" t="s">
        <v>75</v>
      </c>
      <c r="B27" s="94">
        <v>5855</v>
      </c>
      <c r="C27" s="48">
        <v>6972</v>
      </c>
      <c r="D27" s="49">
        <f t="shared" si="2"/>
        <v>-1117</v>
      </c>
      <c r="E27" s="25">
        <f t="shared" si="3"/>
        <v>-0.16021227768215721</v>
      </c>
      <c r="F27" s="289">
        <v>2510</v>
      </c>
      <c r="G27" s="221">
        <v>2813</v>
      </c>
      <c r="H27" s="221">
        <v>10</v>
      </c>
      <c r="I27" s="221">
        <v>18</v>
      </c>
      <c r="J27" s="221">
        <v>4</v>
      </c>
      <c r="K27" s="221">
        <v>182</v>
      </c>
      <c r="L27" s="222">
        <v>318</v>
      </c>
      <c r="M27" s="140">
        <v>245</v>
      </c>
      <c r="N27" s="115">
        <v>2931</v>
      </c>
      <c r="O27" s="116">
        <v>3829</v>
      </c>
      <c r="P27" s="116">
        <v>21</v>
      </c>
      <c r="Q27" s="116">
        <v>9</v>
      </c>
      <c r="R27" s="116">
        <v>0</v>
      </c>
      <c r="S27" s="116">
        <v>30</v>
      </c>
      <c r="T27" s="165">
        <v>152</v>
      </c>
      <c r="U27" s="154">
        <v>146</v>
      </c>
      <c r="V27" s="115">
        <f t="shared" si="4"/>
        <v>-421</v>
      </c>
      <c r="W27" s="116">
        <f t="shared" si="5"/>
        <v>-1016</v>
      </c>
      <c r="X27" s="116">
        <f t="shared" si="6"/>
        <v>-11</v>
      </c>
      <c r="Y27" s="116">
        <f t="shared" si="7"/>
        <v>9</v>
      </c>
      <c r="Z27" s="116">
        <f t="shared" si="8"/>
        <v>4</v>
      </c>
      <c r="AA27" s="116">
        <f t="shared" si="9"/>
        <v>152</v>
      </c>
      <c r="AB27" s="165">
        <f t="shared" si="10"/>
        <v>166</v>
      </c>
      <c r="AC27" s="182">
        <f t="shared" si="11"/>
        <v>-0.14363698396451724</v>
      </c>
      <c r="AD27" s="183">
        <f t="shared" si="12"/>
        <v>-0.26534343170540609</v>
      </c>
      <c r="AE27" s="183">
        <f t="shared" si="13"/>
        <v>-0.52380952380952384</v>
      </c>
      <c r="AF27" s="183">
        <f t="shared" si="14"/>
        <v>1</v>
      </c>
      <c r="AG27" s="183" t="e">
        <f t="shared" si="15"/>
        <v>#DIV/0!</v>
      </c>
      <c r="AH27" s="183">
        <f t="shared" si="16"/>
        <v>5.0666666666666664</v>
      </c>
      <c r="AI27" s="184">
        <f t="shared" si="17"/>
        <v>1.0921052631578947</v>
      </c>
    </row>
    <row r="28" spans="1:35" s="76" customFormat="1" x14ac:dyDescent="0.25">
      <c r="A28" s="118" t="s">
        <v>141</v>
      </c>
      <c r="B28" s="119">
        <v>1693</v>
      </c>
      <c r="C28" s="120">
        <v>2076</v>
      </c>
      <c r="D28" s="121">
        <f t="shared" si="2"/>
        <v>-383</v>
      </c>
      <c r="E28" s="122">
        <f t="shared" si="3"/>
        <v>-0.18448940269749517</v>
      </c>
      <c r="F28" s="148">
        <v>771</v>
      </c>
      <c r="G28" s="142">
        <v>730</v>
      </c>
      <c r="H28" s="142">
        <v>1</v>
      </c>
      <c r="I28" s="142">
        <v>3</v>
      </c>
      <c r="J28" s="142">
        <v>1</v>
      </c>
      <c r="K28" s="142">
        <v>63</v>
      </c>
      <c r="L28" s="149">
        <v>124</v>
      </c>
      <c r="M28" s="143">
        <v>108</v>
      </c>
      <c r="N28" s="120">
        <v>1048</v>
      </c>
      <c r="O28" s="121">
        <v>941</v>
      </c>
      <c r="P28" s="121">
        <v>9</v>
      </c>
      <c r="Q28" s="121">
        <v>1</v>
      </c>
      <c r="R28" s="121">
        <v>0</v>
      </c>
      <c r="S28" s="121">
        <v>8</v>
      </c>
      <c r="T28" s="169">
        <v>69</v>
      </c>
      <c r="U28" s="156">
        <v>73</v>
      </c>
      <c r="V28" s="120">
        <f t="shared" si="4"/>
        <v>-277</v>
      </c>
      <c r="W28" s="121">
        <f t="shared" si="5"/>
        <v>-211</v>
      </c>
      <c r="X28" s="121">
        <f t="shared" si="6"/>
        <v>-8</v>
      </c>
      <c r="Y28" s="121">
        <f t="shared" si="7"/>
        <v>2</v>
      </c>
      <c r="Z28" s="121">
        <f t="shared" si="8"/>
        <v>1</v>
      </c>
      <c r="AA28" s="121">
        <f t="shared" si="9"/>
        <v>55</v>
      </c>
      <c r="AB28" s="169">
        <f t="shared" si="10"/>
        <v>55</v>
      </c>
      <c r="AC28" s="188">
        <f t="shared" si="11"/>
        <v>-0.26431297709923662</v>
      </c>
      <c r="AD28" s="189">
        <f t="shared" si="12"/>
        <v>-0.22422954303931988</v>
      </c>
      <c r="AE28" s="189">
        <f t="shared" si="13"/>
        <v>-0.88888888888888884</v>
      </c>
      <c r="AF28" s="189">
        <f t="shared" si="14"/>
        <v>2</v>
      </c>
      <c r="AG28" s="189" t="e">
        <f t="shared" si="15"/>
        <v>#DIV/0!</v>
      </c>
      <c r="AH28" s="189">
        <f t="shared" si="16"/>
        <v>6.875</v>
      </c>
      <c r="AI28" s="190">
        <f t="shared" si="17"/>
        <v>0.79710144927536231</v>
      </c>
    </row>
    <row r="29" spans="1:35" x14ac:dyDescent="0.25">
      <c r="A29" s="10" t="s">
        <v>77</v>
      </c>
      <c r="B29" s="92">
        <f>B27-B28</f>
        <v>4162</v>
      </c>
      <c r="C29" s="52">
        <f>C27-C28</f>
        <v>4896</v>
      </c>
      <c r="D29" s="53">
        <f t="shared" si="2"/>
        <v>-734</v>
      </c>
      <c r="E29" s="27">
        <f t="shared" si="3"/>
        <v>-0.14991830065359477</v>
      </c>
      <c r="F29" s="150">
        <f>F27-F28</f>
        <v>1739</v>
      </c>
      <c r="G29" s="144">
        <f t="shared" ref="G29:M29" si="22">G27-G28</f>
        <v>2083</v>
      </c>
      <c r="H29" s="144">
        <f t="shared" si="22"/>
        <v>9</v>
      </c>
      <c r="I29" s="144">
        <f t="shared" si="22"/>
        <v>15</v>
      </c>
      <c r="J29" s="144">
        <f t="shared" si="22"/>
        <v>3</v>
      </c>
      <c r="K29" s="144">
        <f t="shared" si="22"/>
        <v>119</v>
      </c>
      <c r="L29" s="151">
        <f t="shared" si="22"/>
        <v>194</v>
      </c>
      <c r="M29" s="145">
        <f t="shared" si="22"/>
        <v>137</v>
      </c>
      <c r="N29" s="124">
        <v>1883</v>
      </c>
      <c r="O29" s="125">
        <v>2888</v>
      </c>
      <c r="P29" s="125">
        <v>12</v>
      </c>
      <c r="Q29" s="125">
        <v>8</v>
      </c>
      <c r="R29" s="125">
        <v>0</v>
      </c>
      <c r="S29" s="125">
        <v>22</v>
      </c>
      <c r="T29" s="164">
        <v>83</v>
      </c>
      <c r="U29" s="153">
        <v>73</v>
      </c>
      <c r="V29" s="124">
        <f t="shared" si="4"/>
        <v>-144</v>
      </c>
      <c r="W29" s="125">
        <f t="shared" si="5"/>
        <v>-805</v>
      </c>
      <c r="X29" s="125">
        <f t="shared" si="6"/>
        <v>-3</v>
      </c>
      <c r="Y29" s="125">
        <f t="shared" si="7"/>
        <v>7</v>
      </c>
      <c r="Z29" s="125">
        <f t="shared" si="8"/>
        <v>3</v>
      </c>
      <c r="AA29" s="125">
        <f t="shared" si="9"/>
        <v>97</v>
      </c>
      <c r="AB29" s="164">
        <f t="shared" si="10"/>
        <v>111</v>
      </c>
      <c r="AC29" s="179">
        <f t="shared" si="11"/>
        <v>-7.647371216144451E-2</v>
      </c>
      <c r="AD29" s="180">
        <f t="shared" si="12"/>
        <v>-0.27873961218836563</v>
      </c>
      <c r="AE29" s="180">
        <f t="shared" si="13"/>
        <v>-0.25</v>
      </c>
      <c r="AF29" s="180">
        <f t="shared" si="14"/>
        <v>0.875</v>
      </c>
      <c r="AG29" s="180" t="e">
        <f t="shared" si="15"/>
        <v>#DIV/0!</v>
      </c>
      <c r="AH29" s="180">
        <f t="shared" si="16"/>
        <v>4.4090909090909092</v>
      </c>
      <c r="AI29" s="181">
        <f t="shared" si="17"/>
        <v>1.3373493975903614</v>
      </c>
    </row>
    <row r="30" spans="1:35" x14ac:dyDescent="0.25">
      <c r="A30" s="5" t="s">
        <v>78</v>
      </c>
      <c r="B30" s="97">
        <v>57123</v>
      </c>
      <c r="C30" s="56">
        <v>55696</v>
      </c>
      <c r="D30" s="57">
        <f t="shared" si="2"/>
        <v>1427</v>
      </c>
      <c r="E30" s="28">
        <f t="shared" si="3"/>
        <v>2.5621229531743752E-2</v>
      </c>
      <c r="F30" s="286">
        <v>48225</v>
      </c>
      <c r="G30" s="287">
        <v>3037</v>
      </c>
      <c r="H30" s="287">
        <v>105</v>
      </c>
      <c r="I30" s="287">
        <v>1110</v>
      </c>
      <c r="J30" s="287">
        <v>45</v>
      </c>
      <c r="K30" s="287">
        <v>690</v>
      </c>
      <c r="L30" s="288">
        <v>3911</v>
      </c>
      <c r="M30" s="298">
        <v>1940</v>
      </c>
      <c r="N30" s="204">
        <v>51545</v>
      </c>
      <c r="O30" s="205">
        <v>1830</v>
      </c>
      <c r="P30" s="205">
        <v>106</v>
      </c>
      <c r="Q30" s="205">
        <v>746</v>
      </c>
      <c r="R30" s="205">
        <v>12</v>
      </c>
      <c r="S30" s="205">
        <v>297</v>
      </c>
      <c r="T30" s="206">
        <v>1160</v>
      </c>
      <c r="U30" s="199">
        <v>1172</v>
      </c>
      <c r="V30" s="204">
        <f t="shared" si="4"/>
        <v>-3320</v>
      </c>
      <c r="W30" s="205">
        <f t="shared" si="5"/>
        <v>1207</v>
      </c>
      <c r="X30" s="205">
        <f t="shared" si="6"/>
        <v>-1</v>
      </c>
      <c r="Y30" s="205">
        <f t="shared" si="7"/>
        <v>364</v>
      </c>
      <c r="Z30" s="205">
        <f t="shared" si="8"/>
        <v>33</v>
      </c>
      <c r="AA30" s="205">
        <f t="shared" si="9"/>
        <v>393</v>
      </c>
      <c r="AB30" s="206">
        <f t="shared" si="10"/>
        <v>2751</v>
      </c>
      <c r="AC30" s="213">
        <f t="shared" si="11"/>
        <v>-6.4409739062954705E-2</v>
      </c>
      <c r="AD30" s="214">
        <f t="shared" si="12"/>
        <v>0.65956284153005462</v>
      </c>
      <c r="AE30" s="214">
        <f t="shared" si="13"/>
        <v>-9.433962264150943E-3</v>
      </c>
      <c r="AF30" s="214">
        <f t="shared" si="14"/>
        <v>0.48793565683646112</v>
      </c>
      <c r="AG30" s="214">
        <f t="shared" si="15"/>
        <v>2.75</v>
      </c>
      <c r="AH30" s="214">
        <f t="shared" si="16"/>
        <v>1.3232323232323233</v>
      </c>
      <c r="AI30" s="215">
        <f t="shared" si="17"/>
        <v>2.3715517241379311</v>
      </c>
    </row>
    <row r="31" spans="1:35" x14ac:dyDescent="0.25">
      <c r="A31" s="4" t="s">
        <v>79</v>
      </c>
      <c r="B31" s="94">
        <v>52156</v>
      </c>
      <c r="C31" s="48">
        <v>50735</v>
      </c>
      <c r="D31" s="49">
        <f t="shared" si="2"/>
        <v>1421</v>
      </c>
      <c r="E31" s="25">
        <f t="shared" si="3"/>
        <v>2.8008278308859762E-2</v>
      </c>
      <c r="F31" s="289">
        <v>42161</v>
      </c>
      <c r="G31" s="221">
        <v>3811</v>
      </c>
      <c r="H31" s="221">
        <v>112</v>
      </c>
      <c r="I31" s="221">
        <v>1860</v>
      </c>
      <c r="J31" s="221">
        <v>22</v>
      </c>
      <c r="K31" s="221">
        <v>891</v>
      </c>
      <c r="L31" s="222">
        <v>3299</v>
      </c>
      <c r="M31" s="140">
        <v>2135</v>
      </c>
      <c r="N31" s="115">
        <v>44368</v>
      </c>
      <c r="O31" s="116">
        <v>3020</v>
      </c>
      <c r="P31" s="116">
        <v>99</v>
      </c>
      <c r="Q31" s="116">
        <v>1841</v>
      </c>
      <c r="R31" s="116">
        <v>11</v>
      </c>
      <c r="S31" s="116">
        <v>429</v>
      </c>
      <c r="T31" s="165">
        <v>967</v>
      </c>
      <c r="U31" s="154">
        <v>1196</v>
      </c>
      <c r="V31" s="115">
        <f t="shared" si="4"/>
        <v>-2207</v>
      </c>
      <c r="W31" s="116">
        <f t="shared" si="5"/>
        <v>791</v>
      </c>
      <c r="X31" s="116">
        <f t="shared" si="6"/>
        <v>13</v>
      </c>
      <c r="Y31" s="116">
        <f t="shared" si="7"/>
        <v>19</v>
      </c>
      <c r="Z31" s="116">
        <f t="shared" si="8"/>
        <v>11</v>
      </c>
      <c r="AA31" s="116">
        <f t="shared" si="9"/>
        <v>462</v>
      </c>
      <c r="AB31" s="165">
        <f t="shared" si="10"/>
        <v>2332</v>
      </c>
      <c r="AC31" s="182">
        <f t="shared" si="11"/>
        <v>-4.9743058059862962E-2</v>
      </c>
      <c r="AD31" s="183">
        <f t="shared" si="12"/>
        <v>0.26192052980132452</v>
      </c>
      <c r="AE31" s="183">
        <f t="shared" si="13"/>
        <v>0.13131313131313133</v>
      </c>
      <c r="AF31" s="183">
        <f t="shared" si="14"/>
        <v>1.0320478001086366E-2</v>
      </c>
      <c r="AG31" s="183">
        <f t="shared" si="15"/>
        <v>1</v>
      </c>
      <c r="AH31" s="183">
        <f t="shared" si="16"/>
        <v>1.0769230769230769</v>
      </c>
      <c r="AI31" s="184">
        <f t="shared" si="17"/>
        <v>2.4115822130299898</v>
      </c>
    </row>
    <row r="32" spans="1:35" x14ac:dyDescent="0.25">
      <c r="A32" s="9" t="s">
        <v>183</v>
      </c>
      <c r="B32" s="95">
        <v>214</v>
      </c>
      <c r="C32" s="50">
        <v>205</v>
      </c>
      <c r="D32" s="51">
        <f t="shared" si="2"/>
        <v>9</v>
      </c>
      <c r="E32" s="77">
        <f t="shared" si="3"/>
        <v>4.3902439024390241E-2</v>
      </c>
      <c r="F32" s="148">
        <v>188</v>
      </c>
      <c r="G32" s="142">
        <v>3</v>
      </c>
      <c r="H32" s="142">
        <v>0</v>
      </c>
      <c r="I32" s="142">
        <v>1</v>
      </c>
      <c r="J32" s="142">
        <v>0</v>
      </c>
      <c r="K32" s="142">
        <v>0</v>
      </c>
      <c r="L32" s="149">
        <v>22</v>
      </c>
      <c r="M32" s="143">
        <v>3</v>
      </c>
      <c r="N32" s="120">
        <v>199</v>
      </c>
      <c r="O32" s="121">
        <v>2</v>
      </c>
      <c r="P32" s="121">
        <v>1</v>
      </c>
      <c r="Q32" s="121">
        <v>0</v>
      </c>
      <c r="R32" s="121">
        <v>0</v>
      </c>
      <c r="S32" s="121">
        <v>0</v>
      </c>
      <c r="T32" s="169">
        <v>3</v>
      </c>
      <c r="U32" s="156">
        <v>1</v>
      </c>
      <c r="V32" s="120">
        <f t="shared" si="4"/>
        <v>-11</v>
      </c>
      <c r="W32" s="121">
        <f t="shared" si="5"/>
        <v>1</v>
      </c>
      <c r="X32" s="121">
        <f t="shared" si="6"/>
        <v>-1</v>
      </c>
      <c r="Y32" s="121">
        <f t="shared" si="7"/>
        <v>1</v>
      </c>
      <c r="Z32" s="121">
        <f t="shared" si="8"/>
        <v>0</v>
      </c>
      <c r="AA32" s="121">
        <f t="shared" si="9"/>
        <v>0</v>
      </c>
      <c r="AB32" s="169">
        <f t="shared" si="10"/>
        <v>19</v>
      </c>
      <c r="AC32" s="188">
        <f t="shared" si="11"/>
        <v>-5.5276381909547742E-2</v>
      </c>
      <c r="AD32" s="189">
        <f t="shared" si="12"/>
        <v>0.5</v>
      </c>
      <c r="AE32" s="189">
        <f t="shared" si="13"/>
        <v>-1</v>
      </c>
      <c r="AF32" s="189" t="e">
        <f t="shared" si="14"/>
        <v>#DIV/0!</v>
      </c>
      <c r="AG32" s="189" t="e">
        <f t="shared" si="15"/>
        <v>#DIV/0!</v>
      </c>
      <c r="AH32" s="189" t="e">
        <f t="shared" si="16"/>
        <v>#DIV/0!</v>
      </c>
      <c r="AI32" s="190">
        <f t="shared" si="17"/>
        <v>6.333333333333333</v>
      </c>
    </row>
    <row r="33" spans="1:35" x14ac:dyDescent="0.25">
      <c r="A33" s="9" t="s">
        <v>142</v>
      </c>
      <c r="B33" s="95">
        <v>19923</v>
      </c>
      <c r="C33" s="50">
        <v>20181</v>
      </c>
      <c r="D33" s="51">
        <f t="shared" si="2"/>
        <v>-258</v>
      </c>
      <c r="E33" s="77">
        <f t="shared" si="3"/>
        <v>-1.2784302066299985E-2</v>
      </c>
      <c r="F33" s="148">
        <v>17617</v>
      </c>
      <c r="G33" s="142">
        <v>793</v>
      </c>
      <c r="H33" s="142">
        <v>29</v>
      </c>
      <c r="I33" s="142">
        <v>209</v>
      </c>
      <c r="J33" s="142">
        <v>7</v>
      </c>
      <c r="K33" s="142">
        <v>190</v>
      </c>
      <c r="L33" s="149">
        <v>1078</v>
      </c>
      <c r="M33" s="143">
        <v>464</v>
      </c>
      <c r="N33" s="120">
        <v>18939</v>
      </c>
      <c r="O33" s="121">
        <v>615</v>
      </c>
      <c r="P33" s="121">
        <v>35</v>
      </c>
      <c r="Q33" s="121">
        <v>206</v>
      </c>
      <c r="R33" s="121">
        <v>2</v>
      </c>
      <c r="S33" s="121">
        <v>76</v>
      </c>
      <c r="T33" s="169">
        <v>308</v>
      </c>
      <c r="U33" s="156">
        <v>327</v>
      </c>
      <c r="V33" s="120">
        <f t="shared" si="4"/>
        <v>-1322</v>
      </c>
      <c r="W33" s="121">
        <f t="shared" si="5"/>
        <v>178</v>
      </c>
      <c r="X33" s="121">
        <f t="shared" si="6"/>
        <v>-6</v>
      </c>
      <c r="Y33" s="121">
        <f t="shared" si="7"/>
        <v>3</v>
      </c>
      <c r="Z33" s="121">
        <f t="shared" si="8"/>
        <v>5</v>
      </c>
      <c r="AA33" s="121">
        <f t="shared" si="9"/>
        <v>114</v>
      </c>
      <c r="AB33" s="169">
        <f t="shared" si="10"/>
        <v>770</v>
      </c>
      <c r="AC33" s="188">
        <f t="shared" si="11"/>
        <v>-6.9803051903479588E-2</v>
      </c>
      <c r="AD33" s="189">
        <f t="shared" si="12"/>
        <v>0.28943089430894309</v>
      </c>
      <c r="AE33" s="189">
        <f t="shared" si="13"/>
        <v>-0.17142857142857143</v>
      </c>
      <c r="AF33" s="189">
        <f t="shared" si="14"/>
        <v>1.4563106796116505E-2</v>
      </c>
      <c r="AG33" s="189">
        <f t="shared" si="15"/>
        <v>2.5</v>
      </c>
      <c r="AH33" s="189">
        <f t="shared" si="16"/>
        <v>1.5</v>
      </c>
      <c r="AI33" s="190">
        <f t="shared" si="17"/>
        <v>2.5</v>
      </c>
    </row>
    <row r="34" spans="1:35" x14ac:dyDescent="0.25">
      <c r="A34" s="9" t="s">
        <v>143</v>
      </c>
      <c r="B34" s="95">
        <v>1191</v>
      </c>
      <c r="C34" s="50">
        <v>1218</v>
      </c>
      <c r="D34" s="51">
        <f t="shared" si="2"/>
        <v>-27</v>
      </c>
      <c r="E34" s="77">
        <f t="shared" si="3"/>
        <v>-2.2167487684729065E-2</v>
      </c>
      <c r="F34" s="148">
        <v>973</v>
      </c>
      <c r="G34" s="142">
        <v>48</v>
      </c>
      <c r="H34" s="142">
        <v>1</v>
      </c>
      <c r="I34" s="142">
        <v>86</v>
      </c>
      <c r="J34" s="142">
        <v>2</v>
      </c>
      <c r="K34" s="142">
        <v>9</v>
      </c>
      <c r="L34" s="149">
        <v>72</v>
      </c>
      <c r="M34" s="143">
        <v>36</v>
      </c>
      <c r="N34" s="120">
        <v>1041</v>
      </c>
      <c r="O34" s="121">
        <v>58</v>
      </c>
      <c r="P34" s="121">
        <v>0</v>
      </c>
      <c r="Q34" s="121">
        <v>76</v>
      </c>
      <c r="R34" s="121">
        <v>0</v>
      </c>
      <c r="S34" s="121">
        <v>10</v>
      </c>
      <c r="T34" s="169">
        <v>33</v>
      </c>
      <c r="U34" s="156">
        <v>22</v>
      </c>
      <c r="V34" s="120">
        <f t="shared" si="4"/>
        <v>-68</v>
      </c>
      <c r="W34" s="121">
        <f t="shared" si="5"/>
        <v>-10</v>
      </c>
      <c r="X34" s="121">
        <f t="shared" si="6"/>
        <v>1</v>
      </c>
      <c r="Y34" s="121">
        <f t="shared" si="7"/>
        <v>10</v>
      </c>
      <c r="Z34" s="121">
        <f t="shared" si="8"/>
        <v>2</v>
      </c>
      <c r="AA34" s="121">
        <f t="shared" si="9"/>
        <v>-1</v>
      </c>
      <c r="AB34" s="169">
        <f t="shared" si="10"/>
        <v>39</v>
      </c>
      <c r="AC34" s="188">
        <f t="shared" si="11"/>
        <v>-6.5321805955811718E-2</v>
      </c>
      <c r="AD34" s="189">
        <f t="shared" si="12"/>
        <v>-0.17241379310344829</v>
      </c>
      <c r="AE34" s="189" t="e">
        <f t="shared" si="13"/>
        <v>#DIV/0!</v>
      </c>
      <c r="AF34" s="189">
        <f t="shared" si="14"/>
        <v>0.13157894736842105</v>
      </c>
      <c r="AG34" s="189" t="e">
        <f t="shared" si="15"/>
        <v>#DIV/0!</v>
      </c>
      <c r="AH34" s="189">
        <f t="shared" si="16"/>
        <v>-0.1</v>
      </c>
      <c r="AI34" s="190">
        <f t="shared" si="17"/>
        <v>1.1818181818181819</v>
      </c>
    </row>
    <row r="35" spans="1:35" x14ac:dyDescent="0.25">
      <c r="A35" s="10" t="s">
        <v>82</v>
      </c>
      <c r="B35" s="92">
        <f>B31-(B32+B33+B34)</f>
        <v>30828</v>
      </c>
      <c r="C35" s="52">
        <f>C31-(C32+C33+C34)</f>
        <v>29131</v>
      </c>
      <c r="D35" s="53">
        <f t="shared" si="2"/>
        <v>1697</v>
      </c>
      <c r="E35" s="27">
        <f t="shared" si="3"/>
        <v>5.82540935772888E-2</v>
      </c>
      <c r="F35" s="150">
        <f>F31-(F32+F33+F34)</f>
        <v>23383</v>
      </c>
      <c r="G35" s="144">
        <f t="shared" ref="G35:M35" si="23">G31-(G32+G33+G34)</f>
        <v>2967</v>
      </c>
      <c r="H35" s="144">
        <f t="shared" si="23"/>
        <v>82</v>
      </c>
      <c r="I35" s="144">
        <f t="shared" si="23"/>
        <v>1564</v>
      </c>
      <c r="J35" s="144">
        <f t="shared" si="23"/>
        <v>13</v>
      </c>
      <c r="K35" s="144">
        <f t="shared" si="23"/>
        <v>692</v>
      </c>
      <c r="L35" s="151">
        <f t="shared" si="23"/>
        <v>2127</v>
      </c>
      <c r="M35" s="145">
        <f t="shared" si="23"/>
        <v>1632</v>
      </c>
      <c r="N35" s="124">
        <v>24189</v>
      </c>
      <c r="O35" s="125">
        <v>2345</v>
      </c>
      <c r="P35" s="125">
        <v>63</v>
      </c>
      <c r="Q35" s="125">
        <v>1559</v>
      </c>
      <c r="R35" s="125">
        <v>9</v>
      </c>
      <c r="S35" s="125">
        <v>343</v>
      </c>
      <c r="T35" s="164">
        <v>623</v>
      </c>
      <c r="U35" s="153">
        <v>846</v>
      </c>
      <c r="V35" s="124">
        <f t="shared" si="4"/>
        <v>-806</v>
      </c>
      <c r="W35" s="125">
        <f t="shared" si="5"/>
        <v>622</v>
      </c>
      <c r="X35" s="125">
        <f t="shared" si="6"/>
        <v>19</v>
      </c>
      <c r="Y35" s="125">
        <f t="shared" si="7"/>
        <v>5</v>
      </c>
      <c r="Z35" s="125">
        <f t="shared" si="8"/>
        <v>4</v>
      </c>
      <c r="AA35" s="125">
        <f t="shared" si="9"/>
        <v>349</v>
      </c>
      <c r="AB35" s="164">
        <f t="shared" si="10"/>
        <v>1504</v>
      </c>
      <c r="AC35" s="179">
        <f t="shared" si="11"/>
        <v>-3.3320931001694983E-2</v>
      </c>
      <c r="AD35" s="180">
        <f t="shared" si="12"/>
        <v>0.26524520255863537</v>
      </c>
      <c r="AE35" s="180">
        <f t="shared" si="13"/>
        <v>0.30158730158730157</v>
      </c>
      <c r="AF35" s="180">
        <f t="shared" si="14"/>
        <v>3.207184092366902E-3</v>
      </c>
      <c r="AG35" s="180">
        <f t="shared" si="15"/>
        <v>0.44444444444444442</v>
      </c>
      <c r="AH35" s="180">
        <f t="shared" si="16"/>
        <v>1.0174927113702623</v>
      </c>
      <c r="AI35" s="181">
        <f t="shared" si="17"/>
        <v>2.4141252006420544</v>
      </c>
    </row>
    <row r="36" spans="1:35" x14ac:dyDescent="0.25">
      <c r="A36" s="5" t="s">
        <v>144</v>
      </c>
      <c r="B36" s="97">
        <v>6393</v>
      </c>
      <c r="C36" s="56">
        <v>6307</v>
      </c>
      <c r="D36" s="57">
        <f t="shared" si="2"/>
        <v>86</v>
      </c>
      <c r="E36" s="28">
        <f t="shared" si="3"/>
        <v>1.3635642936419851E-2</v>
      </c>
      <c r="F36" s="286">
        <v>4686</v>
      </c>
      <c r="G36" s="287">
        <v>940</v>
      </c>
      <c r="H36" s="287">
        <v>22</v>
      </c>
      <c r="I36" s="287">
        <v>173</v>
      </c>
      <c r="J36" s="287">
        <v>4</v>
      </c>
      <c r="K36" s="287">
        <v>187</v>
      </c>
      <c r="L36" s="288">
        <v>381</v>
      </c>
      <c r="M36" s="298">
        <v>289</v>
      </c>
      <c r="N36" s="204">
        <v>5113</v>
      </c>
      <c r="O36" s="205">
        <v>782</v>
      </c>
      <c r="P36" s="205">
        <v>18</v>
      </c>
      <c r="Q36" s="205">
        <v>83</v>
      </c>
      <c r="R36" s="205">
        <v>5</v>
      </c>
      <c r="S36" s="205">
        <v>150</v>
      </c>
      <c r="T36" s="206">
        <v>156</v>
      </c>
      <c r="U36" s="199">
        <v>228</v>
      </c>
      <c r="V36" s="204">
        <f t="shared" si="4"/>
        <v>-427</v>
      </c>
      <c r="W36" s="205">
        <f t="shared" si="5"/>
        <v>158</v>
      </c>
      <c r="X36" s="205">
        <f t="shared" si="6"/>
        <v>4</v>
      </c>
      <c r="Y36" s="205">
        <f t="shared" si="7"/>
        <v>90</v>
      </c>
      <c r="Z36" s="205">
        <f t="shared" si="8"/>
        <v>-1</v>
      </c>
      <c r="AA36" s="205">
        <f t="shared" si="9"/>
        <v>37</v>
      </c>
      <c r="AB36" s="206">
        <f t="shared" si="10"/>
        <v>225</v>
      </c>
      <c r="AC36" s="213">
        <f t="shared" si="11"/>
        <v>-8.3512614903187954E-2</v>
      </c>
      <c r="AD36" s="214">
        <f t="shared" si="12"/>
        <v>0.20204603580562661</v>
      </c>
      <c r="AE36" s="214">
        <f t="shared" si="13"/>
        <v>0.22222222222222221</v>
      </c>
      <c r="AF36" s="214">
        <f t="shared" si="14"/>
        <v>1.0843373493975903</v>
      </c>
      <c r="AG36" s="214">
        <f t="shared" si="15"/>
        <v>-0.2</v>
      </c>
      <c r="AH36" s="214">
        <f t="shared" si="16"/>
        <v>0.24666666666666667</v>
      </c>
      <c r="AI36" s="215">
        <f t="shared" si="17"/>
        <v>1.4423076923076923</v>
      </c>
    </row>
    <row r="37" spans="1:35" x14ac:dyDescent="0.25">
      <c r="A37" s="5" t="s">
        <v>145</v>
      </c>
      <c r="B37" s="97">
        <v>9572</v>
      </c>
      <c r="C37" s="56">
        <v>9202</v>
      </c>
      <c r="D37" s="57">
        <f t="shared" si="2"/>
        <v>370</v>
      </c>
      <c r="E37" s="28">
        <f t="shared" si="3"/>
        <v>4.0208650293414472E-2</v>
      </c>
      <c r="F37" s="286">
        <v>8383</v>
      </c>
      <c r="G37" s="287">
        <v>118</v>
      </c>
      <c r="H37" s="287">
        <v>8</v>
      </c>
      <c r="I37" s="287">
        <v>321</v>
      </c>
      <c r="J37" s="287">
        <v>3</v>
      </c>
      <c r="K37" s="287">
        <v>96</v>
      </c>
      <c r="L37" s="288">
        <v>643</v>
      </c>
      <c r="M37" s="298">
        <v>364</v>
      </c>
      <c r="N37" s="204">
        <v>8771</v>
      </c>
      <c r="O37" s="205">
        <v>83</v>
      </c>
      <c r="P37" s="205">
        <v>17</v>
      </c>
      <c r="Q37" s="205">
        <v>126</v>
      </c>
      <c r="R37" s="205">
        <v>1</v>
      </c>
      <c r="S37" s="205">
        <v>53</v>
      </c>
      <c r="T37" s="206">
        <v>151</v>
      </c>
      <c r="U37" s="199">
        <v>163</v>
      </c>
      <c r="V37" s="204">
        <f t="shared" si="4"/>
        <v>-388</v>
      </c>
      <c r="W37" s="205">
        <f t="shared" si="5"/>
        <v>35</v>
      </c>
      <c r="X37" s="205">
        <f t="shared" si="6"/>
        <v>-9</v>
      </c>
      <c r="Y37" s="205">
        <f t="shared" si="7"/>
        <v>195</v>
      </c>
      <c r="Z37" s="205">
        <f t="shared" si="8"/>
        <v>2</v>
      </c>
      <c r="AA37" s="205">
        <f t="shared" si="9"/>
        <v>43</v>
      </c>
      <c r="AB37" s="206">
        <f t="shared" si="10"/>
        <v>492</v>
      </c>
      <c r="AC37" s="213">
        <f t="shared" si="11"/>
        <v>-4.4236689089043442E-2</v>
      </c>
      <c r="AD37" s="214">
        <f t="shared" si="12"/>
        <v>0.42168674698795183</v>
      </c>
      <c r="AE37" s="214">
        <f t="shared" si="13"/>
        <v>-0.52941176470588236</v>
      </c>
      <c r="AF37" s="214">
        <f t="shared" si="14"/>
        <v>1.5476190476190477</v>
      </c>
      <c r="AG37" s="214">
        <f t="shared" si="15"/>
        <v>2</v>
      </c>
      <c r="AH37" s="214">
        <f t="shared" si="16"/>
        <v>0.81132075471698117</v>
      </c>
      <c r="AI37" s="215">
        <f t="shared" si="17"/>
        <v>3.2582781456953644</v>
      </c>
    </row>
    <row r="38" spans="1:35" x14ac:dyDescent="0.25">
      <c r="A38" s="4" t="s">
        <v>146</v>
      </c>
      <c r="B38" s="94">
        <v>5848</v>
      </c>
      <c r="C38" s="48">
        <v>5999</v>
      </c>
      <c r="D38" s="49">
        <f t="shared" si="2"/>
        <v>-151</v>
      </c>
      <c r="E38" s="25">
        <f t="shared" si="3"/>
        <v>-2.5170861810301717E-2</v>
      </c>
      <c r="F38" s="289">
        <v>5489</v>
      </c>
      <c r="G38" s="221">
        <v>52</v>
      </c>
      <c r="H38" s="221">
        <v>12</v>
      </c>
      <c r="I38" s="221">
        <v>30</v>
      </c>
      <c r="J38" s="221">
        <v>3</v>
      </c>
      <c r="K38" s="221">
        <v>18</v>
      </c>
      <c r="L38" s="222">
        <v>244</v>
      </c>
      <c r="M38" s="140">
        <v>56</v>
      </c>
      <c r="N38" s="115">
        <v>5853</v>
      </c>
      <c r="O38" s="116">
        <v>28</v>
      </c>
      <c r="P38" s="116">
        <v>11</v>
      </c>
      <c r="Q38" s="116">
        <v>17</v>
      </c>
      <c r="R38" s="116">
        <v>0</v>
      </c>
      <c r="S38" s="116">
        <v>3</v>
      </c>
      <c r="T38" s="165">
        <v>87</v>
      </c>
      <c r="U38" s="154">
        <v>34</v>
      </c>
      <c r="V38" s="115">
        <f t="shared" si="4"/>
        <v>-364</v>
      </c>
      <c r="W38" s="116">
        <f t="shared" si="5"/>
        <v>24</v>
      </c>
      <c r="X38" s="116">
        <f t="shared" si="6"/>
        <v>1</v>
      </c>
      <c r="Y38" s="116">
        <f t="shared" si="7"/>
        <v>13</v>
      </c>
      <c r="Z38" s="116">
        <f t="shared" si="8"/>
        <v>3</v>
      </c>
      <c r="AA38" s="116">
        <f t="shared" si="9"/>
        <v>15</v>
      </c>
      <c r="AB38" s="165">
        <f t="shared" si="10"/>
        <v>157</v>
      </c>
      <c r="AC38" s="182">
        <f t="shared" si="11"/>
        <v>-6.2190329745429693E-2</v>
      </c>
      <c r="AD38" s="183">
        <f t="shared" si="12"/>
        <v>0.8571428571428571</v>
      </c>
      <c r="AE38" s="183">
        <f t="shared" si="13"/>
        <v>9.0909090909090912E-2</v>
      </c>
      <c r="AF38" s="183">
        <f t="shared" si="14"/>
        <v>0.76470588235294112</v>
      </c>
      <c r="AG38" s="183" t="e">
        <f t="shared" si="15"/>
        <v>#DIV/0!</v>
      </c>
      <c r="AH38" s="183">
        <f t="shared" si="16"/>
        <v>5</v>
      </c>
      <c r="AI38" s="184">
        <f t="shared" si="17"/>
        <v>1.8045977011494252</v>
      </c>
    </row>
    <row r="39" spans="1:35" x14ac:dyDescent="0.25">
      <c r="A39" s="9" t="s">
        <v>128</v>
      </c>
      <c r="B39" s="95">
        <v>1251</v>
      </c>
      <c r="C39" s="50">
        <v>1290</v>
      </c>
      <c r="D39" s="51">
        <f t="shared" si="2"/>
        <v>-39</v>
      </c>
      <c r="E39" s="77">
        <f t="shared" si="3"/>
        <v>-3.0232558139534883E-2</v>
      </c>
      <c r="F39" s="148">
        <v>1170</v>
      </c>
      <c r="G39" s="142">
        <v>8</v>
      </c>
      <c r="H39" s="142">
        <v>1</v>
      </c>
      <c r="I39" s="142">
        <v>16</v>
      </c>
      <c r="J39" s="142">
        <v>0</v>
      </c>
      <c r="K39" s="142">
        <v>2</v>
      </c>
      <c r="L39" s="149">
        <v>54</v>
      </c>
      <c r="M39" s="143">
        <v>10</v>
      </c>
      <c r="N39" s="120">
        <v>1263</v>
      </c>
      <c r="O39" s="121">
        <v>8</v>
      </c>
      <c r="P39" s="121">
        <v>2</v>
      </c>
      <c r="Q39" s="121">
        <v>6</v>
      </c>
      <c r="R39" s="121">
        <v>0</v>
      </c>
      <c r="S39" s="121">
        <v>1</v>
      </c>
      <c r="T39" s="169">
        <v>10</v>
      </c>
      <c r="U39" s="156">
        <v>7</v>
      </c>
      <c r="V39" s="120">
        <f t="shared" si="4"/>
        <v>-93</v>
      </c>
      <c r="W39" s="121">
        <f t="shared" si="5"/>
        <v>0</v>
      </c>
      <c r="X39" s="121">
        <f t="shared" si="6"/>
        <v>-1</v>
      </c>
      <c r="Y39" s="121">
        <f t="shared" si="7"/>
        <v>10</v>
      </c>
      <c r="Z39" s="121">
        <f t="shared" si="8"/>
        <v>0</v>
      </c>
      <c r="AA39" s="121">
        <f t="shared" si="9"/>
        <v>1</v>
      </c>
      <c r="AB39" s="169">
        <f t="shared" si="10"/>
        <v>44</v>
      </c>
      <c r="AC39" s="188">
        <f t="shared" si="11"/>
        <v>-7.3634204275534437E-2</v>
      </c>
      <c r="AD39" s="189">
        <f t="shared" si="12"/>
        <v>0</v>
      </c>
      <c r="AE39" s="189">
        <f t="shared" si="13"/>
        <v>-0.5</v>
      </c>
      <c r="AF39" s="189">
        <f t="shared" si="14"/>
        <v>1.6666666666666667</v>
      </c>
      <c r="AG39" s="189" t="e">
        <f t="shared" si="15"/>
        <v>#DIV/0!</v>
      </c>
      <c r="AH39" s="189">
        <f t="shared" si="16"/>
        <v>1</v>
      </c>
      <c r="AI39" s="190">
        <f t="shared" si="17"/>
        <v>4.4000000000000004</v>
      </c>
    </row>
    <row r="40" spans="1:35" x14ac:dyDescent="0.25">
      <c r="A40" s="9" t="s">
        <v>140</v>
      </c>
      <c r="B40" s="95">
        <v>1311</v>
      </c>
      <c r="C40" s="50">
        <v>1354</v>
      </c>
      <c r="D40" s="51">
        <f t="shared" si="2"/>
        <v>-43</v>
      </c>
      <c r="E40" s="77">
        <f t="shared" si="3"/>
        <v>-3.1757754800590843E-2</v>
      </c>
      <c r="F40" s="148">
        <v>1198</v>
      </c>
      <c r="G40" s="142">
        <v>19</v>
      </c>
      <c r="H40" s="142">
        <v>6</v>
      </c>
      <c r="I40" s="142">
        <v>6</v>
      </c>
      <c r="J40" s="142">
        <v>1</v>
      </c>
      <c r="K40" s="142">
        <v>10</v>
      </c>
      <c r="L40" s="149">
        <v>71</v>
      </c>
      <c r="M40" s="143">
        <v>19</v>
      </c>
      <c r="N40" s="120">
        <v>1318</v>
      </c>
      <c r="O40" s="121">
        <v>6</v>
      </c>
      <c r="P40" s="121">
        <v>0</v>
      </c>
      <c r="Q40" s="121">
        <v>7</v>
      </c>
      <c r="R40" s="121">
        <v>0</v>
      </c>
      <c r="S40" s="121">
        <v>0</v>
      </c>
      <c r="T40" s="169">
        <v>23</v>
      </c>
      <c r="U40" s="156">
        <v>6</v>
      </c>
      <c r="V40" s="120">
        <f t="shared" si="4"/>
        <v>-120</v>
      </c>
      <c r="W40" s="121">
        <f t="shared" si="5"/>
        <v>13</v>
      </c>
      <c r="X40" s="121">
        <f t="shared" si="6"/>
        <v>6</v>
      </c>
      <c r="Y40" s="121">
        <f t="shared" si="7"/>
        <v>-1</v>
      </c>
      <c r="Z40" s="121">
        <f t="shared" si="8"/>
        <v>1</v>
      </c>
      <c r="AA40" s="121">
        <f t="shared" si="9"/>
        <v>10</v>
      </c>
      <c r="AB40" s="169">
        <f t="shared" si="10"/>
        <v>48</v>
      </c>
      <c r="AC40" s="188">
        <f t="shared" si="11"/>
        <v>-9.1047040971168433E-2</v>
      </c>
      <c r="AD40" s="189">
        <f t="shared" si="12"/>
        <v>2.1666666666666665</v>
      </c>
      <c r="AE40" s="189" t="e">
        <f t="shared" si="13"/>
        <v>#DIV/0!</v>
      </c>
      <c r="AF40" s="189">
        <f t="shared" si="14"/>
        <v>-0.14285714285714285</v>
      </c>
      <c r="AG40" s="189" t="e">
        <f t="shared" si="15"/>
        <v>#DIV/0!</v>
      </c>
      <c r="AH40" s="189" t="e">
        <f t="shared" si="16"/>
        <v>#DIV/0!</v>
      </c>
      <c r="AI40" s="190">
        <f t="shared" si="17"/>
        <v>2.0869565217391304</v>
      </c>
    </row>
    <row r="41" spans="1:35" x14ac:dyDescent="0.25">
      <c r="A41" s="10" t="s">
        <v>147</v>
      </c>
      <c r="B41" s="92">
        <f>B38-(B39+B40)</f>
        <v>3286</v>
      </c>
      <c r="C41" s="52">
        <f>C38-(C39+C40)</f>
        <v>3355</v>
      </c>
      <c r="D41" s="53">
        <f t="shared" si="2"/>
        <v>-69</v>
      </c>
      <c r="E41" s="27">
        <f t="shared" si="3"/>
        <v>-2.0566318926974664E-2</v>
      </c>
      <c r="F41" s="150">
        <f>F38-(F39+F40)</f>
        <v>3121</v>
      </c>
      <c r="G41" s="144">
        <f t="shared" ref="G41:M41" si="24">G38-(G39+G40)</f>
        <v>25</v>
      </c>
      <c r="H41" s="144">
        <f t="shared" si="24"/>
        <v>5</v>
      </c>
      <c r="I41" s="144">
        <f t="shared" si="24"/>
        <v>8</v>
      </c>
      <c r="J41" s="144">
        <f t="shared" si="24"/>
        <v>2</v>
      </c>
      <c r="K41" s="144">
        <f t="shared" si="24"/>
        <v>6</v>
      </c>
      <c r="L41" s="151">
        <f t="shared" si="24"/>
        <v>119</v>
      </c>
      <c r="M41" s="145">
        <f t="shared" si="24"/>
        <v>27</v>
      </c>
      <c r="N41" s="124">
        <v>3272</v>
      </c>
      <c r="O41" s="125">
        <v>14</v>
      </c>
      <c r="P41" s="125">
        <v>9</v>
      </c>
      <c r="Q41" s="125">
        <v>4</v>
      </c>
      <c r="R41" s="125">
        <v>0</v>
      </c>
      <c r="S41" s="125">
        <v>2</v>
      </c>
      <c r="T41" s="164">
        <v>54</v>
      </c>
      <c r="U41" s="153">
        <v>21</v>
      </c>
      <c r="V41" s="124">
        <f t="shared" si="4"/>
        <v>-151</v>
      </c>
      <c r="W41" s="125">
        <f t="shared" si="5"/>
        <v>11</v>
      </c>
      <c r="X41" s="125">
        <f t="shared" si="6"/>
        <v>-4</v>
      </c>
      <c r="Y41" s="125">
        <f t="shared" si="7"/>
        <v>4</v>
      </c>
      <c r="Z41" s="125">
        <f t="shared" si="8"/>
        <v>2</v>
      </c>
      <c r="AA41" s="125">
        <f t="shared" si="9"/>
        <v>4</v>
      </c>
      <c r="AB41" s="164">
        <f t="shared" si="10"/>
        <v>65</v>
      </c>
      <c r="AC41" s="179">
        <f t="shared" si="11"/>
        <v>-4.6149144254278726E-2</v>
      </c>
      <c r="AD41" s="180">
        <f t="shared" si="12"/>
        <v>0.7857142857142857</v>
      </c>
      <c r="AE41" s="180">
        <f t="shared" si="13"/>
        <v>-0.44444444444444442</v>
      </c>
      <c r="AF41" s="180">
        <f t="shared" si="14"/>
        <v>1</v>
      </c>
      <c r="AG41" s="180" t="e">
        <f t="shared" si="15"/>
        <v>#DIV/0!</v>
      </c>
      <c r="AH41" s="180">
        <f t="shared" si="16"/>
        <v>2</v>
      </c>
      <c r="AI41" s="181">
        <f t="shared" si="17"/>
        <v>1.2037037037037037</v>
      </c>
    </row>
    <row r="42" spans="1:35" x14ac:dyDescent="0.25">
      <c r="A42" s="5" t="s">
        <v>151</v>
      </c>
      <c r="B42" s="97">
        <v>24474</v>
      </c>
      <c r="C42" s="56">
        <v>25201</v>
      </c>
      <c r="D42" s="57">
        <f t="shared" si="2"/>
        <v>-727</v>
      </c>
      <c r="E42" s="28">
        <f t="shared" si="3"/>
        <v>-2.8848061584857743E-2</v>
      </c>
      <c r="F42" s="286">
        <v>19075</v>
      </c>
      <c r="G42" s="287">
        <v>2072</v>
      </c>
      <c r="H42" s="287">
        <v>104</v>
      </c>
      <c r="I42" s="287">
        <v>714</v>
      </c>
      <c r="J42" s="287">
        <v>11</v>
      </c>
      <c r="K42" s="287">
        <v>493</v>
      </c>
      <c r="L42" s="288">
        <v>2005</v>
      </c>
      <c r="M42" s="298">
        <v>1260</v>
      </c>
      <c r="N42" s="204">
        <v>21984</v>
      </c>
      <c r="O42" s="205">
        <v>1671</v>
      </c>
      <c r="P42" s="205">
        <v>74</v>
      </c>
      <c r="Q42" s="205">
        <v>480</v>
      </c>
      <c r="R42" s="205">
        <v>10</v>
      </c>
      <c r="S42" s="205">
        <v>286</v>
      </c>
      <c r="T42" s="206">
        <v>696</v>
      </c>
      <c r="U42" s="199">
        <v>826</v>
      </c>
      <c r="V42" s="204">
        <f t="shared" si="4"/>
        <v>-2909</v>
      </c>
      <c r="W42" s="205">
        <f t="shared" si="5"/>
        <v>401</v>
      </c>
      <c r="X42" s="205">
        <f t="shared" si="6"/>
        <v>30</v>
      </c>
      <c r="Y42" s="205">
        <f t="shared" si="7"/>
        <v>234</v>
      </c>
      <c r="Z42" s="205">
        <f t="shared" si="8"/>
        <v>1</v>
      </c>
      <c r="AA42" s="205">
        <f t="shared" si="9"/>
        <v>207</v>
      </c>
      <c r="AB42" s="206">
        <f t="shared" si="10"/>
        <v>1309</v>
      </c>
      <c r="AC42" s="213">
        <f t="shared" si="11"/>
        <v>-0.1323235080058224</v>
      </c>
      <c r="AD42" s="214">
        <f t="shared" si="12"/>
        <v>0.23997606223818074</v>
      </c>
      <c r="AE42" s="214">
        <f t="shared" si="13"/>
        <v>0.40540540540540543</v>
      </c>
      <c r="AF42" s="214">
        <f t="shared" si="14"/>
        <v>0.48749999999999999</v>
      </c>
      <c r="AG42" s="214">
        <f t="shared" si="15"/>
        <v>0.1</v>
      </c>
      <c r="AH42" s="214">
        <f t="shared" si="16"/>
        <v>0.72377622377622375</v>
      </c>
      <c r="AI42" s="215">
        <f t="shared" si="17"/>
        <v>1.8807471264367817</v>
      </c>
    </row>
    <row r="43" spans="1:35" x14ac:dyDescent="0.25">
      <c r="A43" s="5" t="s">
        <v>152</v>
      </c>
      <c r="B43" s="97">
        <v>23070</v>
      </c>
      <c r="C43" s="56">
        <v>24431</v>
      </c>
      <c r="D43" s="57">
        <f t="shared" si="2"/>
        <v>-1361</v>
      </c>
      <c r="E43" s="28">
        <f t="shared" si="3"/>
        <v>-5.5707912078916129E-2</v>
      </c>
      <c r="F43" s="286">
        <v>5631</v>
      </c>
      <c r="G43" s="287">
        <v>15923</v>
      </c>
      <c r="H43" s="287">
        <v>42</v>
      </c>
      <c r="I43" s="287">
        <v>87</v>
      </c>
      <c r="J43" s="287">
        <v>10</v>
      </c>
      <c r="K43" s="287">
        <v>318</v>
      </c>
      <c r="L43" s="288">
        <v>1059</v>
      </c>
      <c r="M43" s="298">
        <v>493</v>
      </c>
      <c r="N43" s="204">
        <v>6864</v>
      </c>
      <c r="O43" s="205">
        <v>16660</v>
      </c>
      <c r="P43" s="205">
        <v>59</v>
      </c>
      <c r="Q43" s="205">
        <v>81</v>
      </c>
      <c r="R43" s="205">
        <v>7</v>
      </c>
      <c r="S43" s="205">
        <v>124</v>
      </c>
      <c r="T43" s="206">
        <v>636</v>
      </c>
      <c r="U43" s="199">
        <v>231</v>
      </c>
      <c r="V43" s="204">
        <f t="shared" si="4"/>
        <v>-1233</v>
      </c>
      <c r="W43" s="205">
        <f t="shared" si="5"/>
        <v>-737</v>
      </c>
      <c r="X43" s="205">
        <f t="shared" si="6"/>
        <v>-17</v>
      </c>
      <c r="Y43" s="205">
        <f t="shared" si="7"/>
        <v>6</v>
      </c>
      <c r="Z43" s="205">
        <f t="shared" si="8"/>
        <v>3</v>
      </c>
      <c r="AA43" s="205">
        <f t="shared" si="9"/>
        <v>194</v>
      </c>
      <c r="AB43" s="206">
        <f t="shared" si="10"/>
        <v>423</v>
      </c>
      <c r="AC43" s="213">
        <f t="shared" si="11"/>
        <v>-0.17963286713286714</v>
      </c>
      <c r="AD43" s="214">
        <f t="shared" si="12"/>
        <v>-4.4237695078031214E-2</v>
      </c>
      <c r="AE43" s="214">
        <f t="shared" si="13"/>
        <v>-0.28813559322033899</v>
      </c>
      <c r="AF43" s="214">
        <f t="shared" si="14"/>
        <v>7.407407407407407E-2</v>
      </c>
      <c r="AG43" s="214">
        <f t="shared" si="15"/>
        <v>0.42857142857142855</v>
      </c>
      <c r="AH43" s="214">
        <f t="shared" si="16"/>
        <v>1.564516129032258</v>
      </c>
      <c r="AI43" s="215">
        <f t="shared" si="17"/>
        <v>0.66509433962264153</v>
      </c>
    </row>
    <row r="44" spans="1:35" x14ac:dyDescent="0.25">
      <c r="A44" s="5" t="s">
        <v>179</v>
      </c>
      <c r="B44" s="97">
        <v>6811</v>
      </c>
      <c r="C44" s="56">
        <v>6369</v>
      </c>
      <c r="D44" s="57">
        <f t="shared" si="2"/>
        <v>442</v>
      </c>
      <c r="E44" s="28">
        <f t="shared" si="3"/>
        <v>6.9398649709530538E-2</v>
      </c>
      <c r="F44" s="286">
        <v>5918</v>
      </c>
      <c r="G44" s="287">
        <v>346</v>
      </c>
      <c r="H44" s="287">
        <v>19</v>
      </c>
      <c r="I44" s="287">
        <v>62</v>
      </c>
      <c r="J44" s="287">
        <v>2</v>
      </c>
      <c r="K44" s="287">
        <v>40</v>
      </c>
      <c r="L44" s="288">
        <v>424</v>
      </c>
      <c r="M44" s="298">
        <v>158</v>
      </c>
      <c r="N44" s="204">
        <v>5951</v>
      </c>
      <c r="O44" s="205">
        <v>232</v>
      </c>
      <c r="P44" s="205">
        <v>12</v>
      </c>
      <c r="Q44" s="205">
        <v>42</v>
      </c>
      <c r="R44" s="205">
        <v>1</v>
      </c>
      <c r="S44" s="205">
        <v>16</v>
      </c>
      <c r="T44" s="206">
        <v>115</v>
      </c>
      <c r="U44" s="199">
        <v>105</v>
      </c>
      <c r="V44" s="204">
        <f t="shared" si="4"/>
        <v>-33</v>
      </c>
      <c r="W44" s="205">
        <f t="shared" si="5"/>
        <v>114</v>
      </c>
      <c r="X44" s="205">
        <f t="shared" si="6"/>
        <v>7</v>
      </c>
      <c r="Y44" s="205">
        <f t="shared" si="7"/>
        <v>20</v>
      </c>
      <c r="Z44" s="205">
        <f t="shared" si="8"/>
        <v>1</v>
      </c>
      <c r="AA44" s="205">
        <f t="shared" si="9"/>
        <v>24</v>
      </c>
      <c r="AB44" s="206">
        <f t="shared" si="10"/>
        <v>309</v>
      </c>
      <c r="AC44" s="213">
        <f t="shared" si="11"/>
        <v>-5.5452865064695009E-3</v>
      </c>
      <c r="AD44" s="214">
        <f t="shared" si="12"/>
        <v>0.49137931034482757</v>
      </c>
      <c r="AE44" s="214">
        <f t="shared" si="13"/>
        <v>0.58333333333333337</v>
      </c>
      <c r="AF44" s="214">
        <f t="shared" si="14"/>
        <v>0.47619047619047616</v>
      </c>
      <c r="AG44" s="214">
        <f t="shared" si="15"/>
        <v>1</v>
      </c>
      <c r="AH44" s="214">
        <f t="shared" si="16"/>
        <v>1.5</v>
      </c>
      <c r="AI44" s="215">
        <f t="shared" si="17"/>
        <v>2.6869565217391305</v>
      </c>
    </row>
    <row r="45" spans="1:35" x14ac:dyDescent="0.25">
      <c r="A45" s="5" t="s">
        <v>148</v>
      </c>
      <c r="B45" s="97">
        <v>15209</v>
      </c>
      <c r="C45" s="56">
        <v>15246</v>
      </c>
      <c r="D45" s="57">
        <f t="shared" si="2"/>
        <v>-37</v>
      </c>
      <c r="E45" s="28">
        <f t="shared" si="3"/>
        <v>-2.4268660632296994E-3</v>
      </c>
      <c r="F45" s="286">
        <v>12911</v>
      </c>
      <c r="G45" s="287">
        <v>1046</v>
      </c>
      <c r="H45" s="287">
        <v>39</v>
      </c>
      <c r="I45" s="287">
        <v>237</v>
      </c>
      <c r="J45" s="287">
        <v>5</v>
      </c>
      <c r="K45" s="287">
        <v>86</v>
      </c>
      <c r="L45" s="288">
        <v>885</v>
      </c>
      <c r="M45" s="298">
        <v>312</v>
      </c>
      <c r="N45" s="204">
        <v>13955</v>
      </c>
      <c r="O45" s="205">
        <v>631</v>
      </c>
      <c r="P45" s="205">
        <v>20</v>
      </c>
      <c r="Q45" s="205">
        <v>219</v>
      </c>
      <c r="R45" s="205">
        <v>4</v>
      </c>
      <c r="S45" s="205">
        <v>90</v>
      </c>
      <c r="T45" s="206">
        <v>327</v>
      </c>
      <c r="U45" s="199">
        <v>246</v>
      </c>
      <c r="V45" s="204">
        <f t="shared" si="4"/>
        <v>-1044</v>
      </c>
      <c r="W45" s="205">
        <f t="shared" si="5"/>
        <v>415</v>
      </c>
      <c r="X45" s="205">
        <f t="shared" si="6"/>
        <v>19</v>
      </c>
      <c r="Y45" s="205">
        <f t="shared" si="7"/>
        <v>18</v>
      </c>
      <c r="Z45" s="205">
        <f t="shared" si="8"/>
        <v>1</v>
      </c>
      <c r="AA45" s="205">
        <f t="shared" si="9"/>
        <v>-4</v>
      </c>
      <c r="AB45" s="206">
        <f t="shared" si="10"/>
        <v>558</v>
      </c>
      <c r="AC45" s="213">
        <f t="shared" si="11"/>
        <v>-7.4811895378000717E-2</v>
      </c>
      <c r="AD45" s="214">
        <f t="shared" si="12"/>
        <v>0.65768621236133118</v>
      </c>
      <c r="AE45" s="214">
        <f t="shared" si="13"/>
        <v>0.95</v>
      </c>
      <c r="AF45" s="214">
        <f t="shared" si="14"/>
        <v>8.2191780821917804E-2</v>
      </c>
      <c r="AG45" s="214">
        <f t="shared" si="15"/>
        <v>0.25</v>
      </c>
      <c r="AH45" s="214">
        <f t="shared" si="16"/>
        <v>-4.4444444444444446E-2</v>
      </c>
      <c r="AI45" s="215">
        <f t="shared" si="17"/>
        <v>1.7064220183486238</v>
      </c>
    </row>
    <row r="46" spans="1:35" x14ac:dyDescent="0.25">
      <c r="A46" s="4" t="s">
        <v>58</v>
      </c>
      <c r="B46" s="94">
        <v>61682</v>
      </c>
      <c r="C46" s="48">
        <v>56607</v>
      </c>
      <c r="D46" s="49">
        <f t="shared" si="2"/>
        <v>5075</v>
      </c>
      <c r="E46" s="25">
        <f t="shared" si="3"/>
        <v>8.9653223099616652E-2</v>
      </c>
      <c r="F46" s="289">
        <v>49822</v>
      </c>
      <c r="G46" s="221">
        <v>3269</v>
      </c>
      <c r="H46" s="221">
        <v>108</v>
      </c>
      <c r="I46" s="221">
        <v>4082</v>
      </c>
      <c r="J46" s="221">
        <v>15</v>
      </c>
      <c r="K46" s="221">
        <v>634</v>
      </c>
      <c r="L46" s="222">
        <v>3752</v>
      </c>
      <c r="M46" s="140">
        <v>2190</v>
      </c>
      <c r="N46" s="115">
        <v>50299</v>
      </c>
      <c r="O46" s="116">
        <v>2181</v>
      </c>
      <c r="P46" s="116">
        <v>93</v>
      </c>
      <c r="Q46" s="116">
        <v>2608</v>
      </c>
      <c r="R46" s="116">
        <v>24</v>
      </c>
      <c r="S46" s="116">
        <v>270</v>
      </c>
      <c r="T46" s="165">
        <v>1132</v>
      </c>
      <c r="U46" s="154">
        <v>1161</v>
      </c>
      <c r="V46" s="115">
        <f t="shared" si="4"/>
        <v>-477</v>
      </c>
      <c r="W46" s="116">
        <f t="shared" si="5"/>
        <v>1088</v>
      </c>
      <c r="X46" s="116">
        <f t="shared" si="6"/>
        <v>15</v>
      </c>
      <c r="Y46" s="116">
        <f t="shared" si="7"/>
        <v>1474</v>
      </c>
      <c r="Z46" s="116">
        <f t="shared" si="8"/>
        <v>-9</v>
      </c>
      <c r="AA46" s="116">
        <f t="shared" si="9"/>
        <v>364</v>
      </c>
      <c r="AB46" s="165">
        <f t="shared" si="10"/>
        <v>2620</v>
      </c>
      <c r="AC46" s="182">
        <f t="shared" si="11"/>
        <v>-9.4832899262410775E-3</v>
      </c>
      <c r="AD46" s="183">
        <f t="shared" si="12"/>
        <v>0.4988537368179734</v>
      </c>
      <c r="AE46" s="183">
        <f t="shared" si="13"/>
        <v>0.16129032258064516</v>
      </c>
      <c r="AF46" s="183">
        <f t="shared" si="14"/>
        <v>0.56518404907975461</v>
      </c>
      <c r="AG46" s="183">
        <f t="shared" si="15"/>
        <v>-0.375</v>
      </c>
      <c r="AH46" s="183">
        <f t="shared" si="16"/>
        <v>1.3481481481481481</v>
      </c>
      <c r="AI46" s="184">
        <f t="shared" si="17"/>
        <v>2.3144876325088339</v>
      </c>
    </row>
    <row r="47" spans="1:35" x14ac:dyDescent="0.25">
      <c r="A47" s="9" t="s">
        <v>186</v>
      </c>
      <c r="B47" s="95">
        <v>24238</v>
      </c>
      <c r="C47" s="50">
        <v>23997</v>
      </c>
      <c r="D47" s="51">
        <f t="shared" si="2"/>
        <v>241</v>
      </c>
      <c r="E47" s="77">
        <f t="shared" si="3"/>
        <v>1.0042922031920656E-2</v>
      </c>
      <c r="F47" s="148">
        <v>20053</v>
      </c>
      <c r="G47" s="142">
        <v>1407</v>
      </c>
      <c r="H47" s="142">
        <v>39</v>
      </c>
      <c r="I47" s="142">
        <v>909</v>
      </c>
      <c r="J47" s="142">
        <v>3</v>
      </c>
      <c r="K47" s="142">
        <v>215</v>
      </c>
      <c r="L47" s="149">
        <v>1612</v>
      </c>
      <c r="M47" s="143">
        <v>1006</v>
      </c>
      <c r="N47" s="120">
        <v>21654</v>
      </c>
      <c r="O47" s="121">
        <v>954</v>
      </c>
      <c r="P47" s="121">
        <v>52</v>
      </c>
      <c r="Q47" s="121">
        <v>770</v>
      </c>
      <c r="R47" s="121">
        <v>11</v>
      </c>
      <c r="S47" s="121">
        <v>96</v>
      </c>
      <c r="T47" s="169">
        <v>462</v>
      </c>
      <c r="U47" s="156">
        <v>439</v>
      </c>
      <c r="V47" s="120">
        <f t="shared" si="4"/>
        <v>-1601</v>
      </c>
      <c r="W47" s="121">
        <f t="shared" si="5"/>
        <v>453</v>
      </c>
      <c r="X47" s="121">
        <f t="shared" si="6"/>
        <v>-13</v>
      </c>
      <c r="Y47" s="121">
        <f t="shared" si="7"/>
        <v>139</v>
      </c>
      <c r="Z47" s="121">
        <f t="shared" si="8"/>
        <v>-8</v>
      </c>
      <c r="AA47" s="121">
        <f t="shared" si="9"/>
        <v>119</v>
      </c>
      <c r="AB47" s="169">
        <f t="shared" si="10"/>
        <v>1150</v>
      </c>
      <c r="AC47" s="188">
        <f t="shared" si="11"/>
        <v>-7.393553154151658E-2</v>
      </c>
      <c r="AD47" s="189">
        <f t="shared" si="12"/>
        <v>0.47484276729559749</v>
      </c>
      <c r="AE47" s="189">
        <f t="shared" si="13"/>
        <v>-0.25</v>
      </c>
      <c r="AF47" s="189">
        <f t="shared" si="14"/>
        <v>0.18051948051948052</v>
      </c>
      <c r="AG47" s="189">
        <f t="shared" si="15"/>
        <v>-0.72727272727272729</v>
      </c>
      <c r="AH47" s="189">
        <f t="shared" si="16"/>
        <v>1.2395833333333333</v>
      </c>
      <c r="AI47" s="190">
        <f t="shared" si="17"/>
        <v>2.4891774891774894</v>
      </c>
    </row>
    <row r="48" spans="1:35" x14ac:dyDescent="0.25">
      <c r="A48" s="10" t="s">
        <v>149</v>
      </c>
      <c r="B48" s="92">
        <f>B46-B47</f>
        <v>37444</v>
      </c>
      <c r="C48" s="52">
        <f>C46-C47</f>
        <v>32610</v>
      </c>
      <c r="D48" s="53">
        <f t="shared" si="2"/>
        <v>4834</v>
      </c>
      <c r="E48" s="27">
        <f t="shared" si="3"/>
        <v>0.14823673719717878</v>
      </c>
      <c r="F48" s="150">
        <f t="shared" ref="F48:M48" si="25">F46-F47</f>
        <v>29769</v>
      </c>
      <c r="G48" s="144">
        <f t="shared" si="25"/>
        <v>1862</v>
      </c>
      <c r="H48" s="144">
        <f t="shared" si="25"/>
        <v>69</v>
      </c>
      <c r="I48" s="144">
        <f t="shared" si="25"/>
        <v>3173</v>
      </c>
      <c r="J48" s="144">
        <f t="shared" si="25"/>
        <v>12</v>
      </c>
      <c r="K48" s="144">
        <f t="shared" si="25"/>
        <v>419</v>
      </c>
      <c r="L48" s="151">
        <f t="shared" si="25"/>
        <v>2140</v>
      </c>
      <c r="M48" s="145">
        <f t="shared" si="25"/>
        <v>1184</v>
      </c>
      <c r="N48" s="124">
        <v>28645</v>
      </c>
      <c r="O48" s="125">
        <v>1227</v>
      </c>
      <c r="P48" s="125">
        <v>41</v>
      </c>
      <c r="Q48" s="125">
        <v>1838</v>
      </c>
      <c r="R48" s="125">
        <v>13</v>
      </c>
      <c r="S48" s="125">
        <v>174</v>
      </c>
      <c r="T48" s="164">
        <v>670</v>
      </c>
      <c r="U48" s="153">
        <v>722</v>
      </c>
      <c r="V48" s="124">
        <f t="shared" si="4"/>
        <v>1124</v>
      </c>
      <c r="W48" s="125">
        <f t="shared" si="5"/>
        <v>635</v>
      </c>
      <c r="X48" s="125">
        <f t="shared" si="6"/>
        <v>28</v>
      </c>
      <c r="Y48" s="125">
        <f t="shared" si="7"/>
        <v>1335</v>
      </c>
      <c r="Z48" s="125">
        <f t="shared" si="8"/>
        <v>-1</v>
      </c>
      <c r="AA48" s="125">
        <f t="shared" si="9"/>
        <v>245</v>
      </c>
      <c r="AB48" s="164">
        <f t="shared" si="10"/>
        <v>1470</v>
      </c>
      <c r="AC48" s="179">
        <f t="shared" si="11"/>
        <v>3.9238959678827019E-2</v>
      </c>
      <c r="AD48" s="180">
        <f t="shared" si="12"/>
        <v>0.51752241238793806</v>
      </c>
      <c r="AE48" s="180">
        <f t="shared" si="13"/>
        <v>0.68292682926829273</v>
      </c>
      <c r="AF48" s="180">
        <f t="shared" si="14"/>
        <v>0.72633297062023938</v>
      </c>
      <c r="AG48" s="180">
        <f t="shared" si="15"/>
        <v>-7.6923076923076927E-2</v>
      </c>
      <c r="AH48" s="180">
        <f t="shared" si="16"/>
        <v>1.4080459770114941</v>
      </c>
      <c r="AI48" s="181">
        <f t="shared" si="17"/>
        <v>2.1940298507462686</v>
      </c>
    </row>
    <row r="49" spans="1:35" ht="15.75" thickBot="1" x14ac:dyDescent="0.3">
      <c r="A49" s="43" t="s">
        <v>150</v>
      </c>
      <c r="B49" s="101">
        <v>13129</v>
      </c>
      <c r="C49" s="44">
        <v>13143</v>
      </c>
      <c r="D49" s="60">
        <f>B49-C49</f>
        <v>-14</v>
      </c>
      <c r="E49" s="45">
        <f>D49/C49</f>
        <v>-1.0652058129802936E-3</v>
      </c>
      <c r="F49" s="294">
        <v>10199</v>
      </c>
      <c r="G49" s="295">
        <v>1512</v>
      </c>
      <c r="H49" s="295">
        <v>31</v>
      </c>
      <c r="I49" s="295">
        <v>224</v>
      </c>
      <c r="J49" s="295">
        <v>7</v>
      </c>
      <c r="K49" s="295">
        <v>310</v>
      </c>
      <c r="L49" s="296">
        <v>846</v>
      </c>
      <c r="M49" s="299">
        <v>696</v>
      </c>
      <c r="N49" s="204">
        <v>11404</v>
      </c>
      <c r="O49" s="205">
        <v>1174</v>
      </c>
      <c r="P49" s="205">
        <v>36</v>
      </c>
      <c r="Q49" s="205">
        <v>148</v>
      </c>
      <c r="R49" s="205">
        <v>1</v>
      </c>
      <c r="S49" s="205">
        <v>115</v>
      </c>
      <c r="T49" s="206">
        <v>265</v>
      </c>
      <c r="U49" s="199">
        <v>338</v>
      </c>
      <c r="V49" s="204">
        <f t="shared" si="4"/>
        <v>-1205</v>
      </c>
      <c r="W49" s="205">
        <f t="shared" si="5"/>
        <v>338</v>
      </c>
      <c r="X49" s="205">
        <f t="shared" si="6"/>
        <v>-5</v>
      </c>
      <c r="Y49" s="205">
        <f t="shared" si="7"/>
        <v>76</v>
      </c>
      <c r="Z49" s="205">
        <f t="shared" si="8"/>
        <v>6</v>
      </c>
      <c r="AA49" s="205">
        <f t="shared" si="9"/>
        <v>195</v>
      </c>
      <c r="AB49" s="206">
        <f t="shared" si="10"/>
        <v>581</v>
      </c>
      <c r="AC49" s="213">
        <f t="shared" si="11"/>
        <v>-0.10566467905997895</v>
      </c>
      <c r="AD49" s="214">
        <f t="shared" si="12"/>
        <v>0.2879045996592845</v>
      </c>
      <c r="AE49" s="214">
        <f t="shared" si="13"/>
        <v>-0.1388888888888889</v>
      </c>
      <c r="AF49" s="214">
        <f t="shared" si="14"/>
        <v>0.51351351351351349</v>
      </c>
      <c r="AG49" s="214">
        <f t="shared" si="15"/>
        <v>6</v>
      </c>
      <c r="AH49" s="214">
        <f t="shared" si="16"/>
        <v>1.6956521739130435</v>
      </c>
      <c r="AI49" s="215">
        <f t="shared" si="17"/>
        <v>2.1924528301886794</v>
      </c>
    </row>
  </sheetData>
  <mergeCells count="15">
    <mergeCell ref="F4:K4"/>
    <mergeCell ref="L4:L5"/>
    <mergeCell ref="M4:M5"/>
    <mergeCell ref="A4:A5"/>
    <mergeCell ref="C4:C5"/>
    <mergeCell ref="D4:D5"/>
    <mergeCell ref="E4:E5"/>
    <mergeCell ref="B4:B5"/>
    <mergeCell ref="AB4:AB5"/>
    <mergeCell ref="AC4:AH4"/>
    <mergeCell ref="AI4:AI5"/>
    <mergeCell ref="N4:S4"/>
    <mergeCell ref="T4:T5"/>
    <mergeCell ref="U4:U5"/>
    <mergeCell ref="V4:AA4"/>
  </mergeCells>
  <conditionalFormatting sqref="AC6:AI49">
    <cfRule type="containsErrors" dxfId="2" priority="1">
      <formula>ISERROR(AC6)</formula>
    </cfRule>
  </conditionalFormatting>
  <pageMargins left="0.7" right="0.7" top="0.75" bottom="0.75" header="0.3" footer="0.3"/>
  <pageSetup scale="40" fitToHeight="0" orientation="landscape" r:id="rId1"/>
  <headerFooter>
    <oddFooter>&amp;LDue to survey design and processing changes, data comparisons between the 2020 Census and 2010 Census race data should be made with caution.&amp;R&amp;D</oddFooter>
  </headerFooter>
  <ignoredErrors>
    <ignoredError sqref="AG23:AG29 AG38:AG41 AG10:AG14 AD8:AI8 AE12:AE13 AD13 AF13 AH13 AG20 AD24:AE24 AF32:AH32 AE34 AG34 AE40 AH4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8"/>
  <sheetViews>
    <sheetView view="pageLayout" zoomScaleNormal="100" workbookViewId="0">
      <selection activeCell="L7" sqref="L7"/>
    </sheetView>
  </sheetViews>
  <sheetFormatPr defaultRowHeight="15" x14ac:dyDescent="0.25"/>
  <cols>
    <col min="1" max="1" width="35.7109375" customWidth="1"/>
    <col min="2" max="3" width="15.7109375" hidden="1" customWidth="1"/>
    <col min="4" max="4" width="13.7109375" hidden="1" customWidth="1"/>
    <col min="5" max="5" width="10.7109375" hidden="1" customWidth="1"/>
    <col min="6" max="12" width="10.7109375" customWidth="1"/>
    <col min="13" max="13" width="10.7109375" hidden="1" customWidth="1"/>
    <col min="21" max="21" width="0" hidden="1" customWidth="1"/>
  </cols>
  <sheetData>
    <row r="1" spans="1:35" x14ac:dyDescent="0.25">
      <c r="A1" s="1" t="s">
        <v>153</v>
      </c>
      <c r="B1" s="1"/>
    </row>
    <row r="2" spans="1:35" x14ac:dyDescent="0.25">
      <c r="A2" s="2" t="s">
        <v>1</v>
      </c>
      <c r="B2" s="2"/>
      <c r="F2" s="80"/>
      <c r="G2" s="80"/>
      <c r="H2" s="80"/>
      <c r="I2" s="80"/>
      <c r="J2" s="80"/>
      <c r="K2" s="80"/>
      <c r="L2" s="80"/>
    </row>
    <row r="3" spans="1:35" ht="15.75" thickBot="1" x14ac:dyDescent="0.3">
      <c r="H3" s="70"/>
    </row>
    <row r="4" spans="1:35" ht="15" customHeight="1" x14ac:dyDescent="0.25">
      <c r="A4" s="453" t="s">
        <v>2</v>
      </c>
      <c r="B4" s="461" t="s">
        <v>184</v>
      </c>
      <c r="C4" s="455" t="s">
        <v>3</v>
      </c>
      <c r="D4" s="457" t="s">
        <v>5</v>
      </c>
      <c r="E4" s="459" t="s">
        <v>4</v>
      </c>
      <c r="F4" s="446" t="s">
        <v>6</v>
      </c>
      <c r="G4" s="447"/>
      <c r="H4" s="447"/>
      <c r="I4" s="447"/>
      <c r="J4" s="447"/>
      <c r="K4" s="448"/>
      <c r="L4" s="444" t="s">
        <v>198</v>
      </c>
      <c r="M4" s="465" t="s">
        <v>7</v>
      </c>
      <c r="N4" s="446" t="s">
        <v>6</v>
      </c>
      <c r="O4" s="447"/>
      <c r="P4" s="447"/>
      <c r="Q4" s="447"/>
      <c r="R4" s="447"/>
      <c r="S4" s="448"/>
      <c r="T4" s="444" t="s">
        <v>199</v>
      </c>
      <c r="U4" s="450" t="s">
        <v>7</v>
      </c>
      <c r="V4" s="446" t="s">
        <v>6</v>
      </c>
      <c r="W4" s="447"/>
      <c r="X4" s="447"/>
      <c r="Y4" s="447"/>
      <c r="Z4" s="447"/>
      <c r="AA4" s="448"/>
      <c r="AB4" s="444" t="s">
        <v>212</v>
      </c>
      <c r="AC4" s="446" t="s">
        <v>6</v>
      </c>
      <c r="AD4" s="447"/>
      <c r="AE4" s="447"/>
      <c r="AF4" s="447"/>
      <c r="AG4" s="447"/>
      <c r="AH4" s="448"/>
      <c r="AI4" s="444" t="s">
        <v>219</v>
      </c>
    </row>
    <row r="5" spans="1:35" ht="120.75" thickBot="1" x14ac:dyDescent="0.3">
      <c r="A5" s="454"/>
      <c r="B5" s="462"/>
      <c r="C5" s="456"/>
      <c r="D5" s="458"/>
      <c r="E5" s="460"/>
      <c r="F5" s="159" t="s">
        <v>192</v>
      </c>
      <c r="G5" s="160" t="s">
        <v>193</v>
      </c>
      <c r="H5" s="160" t="s">
        <v>194</v>
      </c>
      <c r="I5" s="160" t="s">
        <v>195</v>
      </c>
      <c r="J5" s="160" t="s">
        <v>196</v>
      </c>
      <c r="K5" s="160" t="s">
        <v>197</v>
      </c>
      <c r="L5" s="445"/>
      <c r="M5" s="466"/>
      <c r="N5" s="159" t="s">
        <v>200</v>
      </c>
      <c r="O5" s="160" t="s">
        <v>201</v>
      </c>
      <c r="P5" s="160" t="s">
        <v>202</v>
      </c>
      <c r="Q5" s="160" t="s">
        <v>203</v>
      </c>
      <c r="R5" s="160" t="s">
        <v>204</v>
      </c>
      <c r="S5" s="160" t="s">
        <v>205</v>
      </c>
      <c r="T5" s="449"/>
      <c r="U5" s="451"/>
      <c r="V5" s="159" t="s">
        <v>206</v>
      </c>
      <c r="W5" s="160" t="s">
        <v>207</v>
      </c>
      <c r="X5" s="160" t="s">
        <v>208</v>
      </c>
      <c r="Y5" s="160" t="s">
        <v>209</v>
      </c>
      <c r="Z5" s="160" t="s">
        <v>210</v>
      </c>
      <c r="AA5" s="160" t="s">
        <v>211</v>
      </c>
      <c r="AB5" s="445"/>
      <c r="AC5" s="159" t="s">
        <v>213</v>
      </c>
      <c r="AD5" s="160" t="s">
        <v>214</v>
      </c>
      <c r="AE5" s="160" t="s">
        <v>215</v>
      </c>
      <c r="AF5" s="160" t="s">
        <v>216</v>
      </c>
      <c r="AG5" s="160" t="s">
        <v>217</v>
      </c>
      <c r="AH5" s="160" t="s">
        <v>218</v>
      </c>
      <c r="AI5" s="445"/>
    </row>
    <row r="6" spans="1:35" x14ac:dyDescent="0.25">
      <c r="A6" s="3" t="s">
        <v>153</v>
      </c>
      <c r="B6" s="93">
        <v>40999</v>
      </c>
      <c r="C6" s="12">
        <v>42270</v>
      </c>
      <c r="D6" s="13">
        <f>B6-C6</f>
        <v>-1271</v>
      </c>
      <c r="E6" s="24">
        <f>D6/C6</f>
        <v>-3.0068606576768395E-2</v>
      </c>
      <c r="F6" s="223">
        <v>38857</v>
      </c>
      <c r="G6" s="224">
        <v>186</v>
      </c>
      <c r="H6" s="224">
        <v>91</v>
      </c>
      <c r="I6" s="224">
        <v>162</v>
      </c>
      <c r="J6" s="224">
        <v>4</v>
      </c>
      <c r="K6" s="224">
        <v>170</v>
      </c>
      <c r="L6" s="292">
        <v>1529</v>
      </c>
      <c r="M6" s="297">
        <v>386</v>
      </c>
      <c r="N6" s="201">
        <v>41242</v>
      </c>
      <c r="O6" s="202">
        <v>180</v>
      </c>
      <c r="P6" s="202">
        <v>92</v>
      </c>
      <c r="Q6" s="202">
        <v>170</v>
      </c>
      <c r="R6" s="202">
        <v>2</v>
      </c>
      <c r="S6" s="202">
        <v>89</v>
      </c>
      <c r="T6" s="203">
        <v>495</v>
      </c>
      <c r="U6" s="198">
        <v>254</v>
      </c>
      <c r="V6" s="201">
        <f>F6-N6</f>
        <v>-2385</v>
      </c>
      <c r="W6" s="202">
        <f t="shared" ref="W6:AB21" si="0">G6-O6</f>
        <v>6</v>
      </c>
      <c r="X6" s="202">
        <f t="shared" si="0"/>
        <v>-1</v>
      </c>
      <c r="Y6" s="202">
        <f t="shared" si="0"/>
        <v>-8</v>
      </c>
      <c r="Z6" s="202">
        <f t="shared" si="0"/>
        <v>2</v>
      </c>
      <c r="AA6" s="202">
        <f t="shared" si="0"/>
        <v>81</v>
      </c>
      <c r="AB6" s="203">
        <f t="shared" si="0"/>
        <v>1034</v>
      </c>
      <c r="AC6" s="210">
        <f>V6/N6</f>
        <v>-5.7829397216429851E-2</v>
      </c>
      <c r="AD6" s="211">
        <f t="shared" ref="AD6:AI6" si="1">W6/O6</f>
        <v>3.3333333333333333E-2</v>
      </c>
      <c r="AE6" s="211">
        <f t="shared" si="1"/>
        <v>-1.0869565217391304E-2</v>
      </c>
      <c r="AF6" s="211">
        <f t="shared" si="1"/>
        <v>-4.7058823529411764E-2</v>
      </c>
      <c r="AG6" s="211">
        <f t="shared" si="1"/>
        <v>1</v>
      </c>
      <c r="AH6" s="211">
        <f t="shared" si="1"/>
        <v>0.9101123595505618</v>
      </c>
      <c r="AI6" s="212">
        <f t="shared" si="1"/>
        <v>2.088888888888889</v>
      </c>
    </row>
    <row r="7" spans="1:35" x14ac:dyDescent="0.25">
      <c r="A7" s="5" t="s">
        <v>154</v>
      </c>
      <c r="B7" s="97">
        <v>568</v>
      </c>
      <c r="C7" s="20">
        <v>567</v>
      </c>
      <c r="D7" s="21">
        <f t="shared" ref="D7:D38" si="2">B7-C7</f>
        <v>1</v>
      </c>
      <c r="E7" s="28">
        <f t="shared" ref="E7:E38" si="3">D7/C7</f>
        <v>1.7636684303350969E-3</v>
      </c>
      <c r="F7" s="286">
        <v>549</v>
      </c>
      <c r="G7" s="287">
        <v>2</v>
      </c>
      <c r="H7" s="287">
        <v>3</v>
      </c>
      <c r="I7" s="287">
        <v>2</v>
      </c>
      <c r="J7" s="287">
        <v>0</v>
      </c>
      <c r="K7" s="287">
        <v>2</v>
      </c>
      <c r="L7" s="288">
        <v>10</v>
      </c>
      <c r="M7" s="298">
        <v>4</v>
      </c>
      <c r="N7" s="204">
        <v>551</v>
      </c>
      <c r="O7" s="205">
        <v>3</v>
      </c>
      <c r="P7" s="205">
        <v>5</v>
      </c>
      <c r="Q7" s="205">
        <v>0</v>
      </c>
      <c r="R7" s="205">
        <v>0</v>
      </c>
      <c r="S7" s="205">
        <v>0</v>
      </c>
      <c r="T7" s="206">
        <v>8</v>
      </c>
      <c r="U7" s="199">
        <v>2</v>
      </c>
      <c r="V7" s="204">
        <f t="shared" ref="V7:V38" si="4">F7-N7</f>
        <v>-2</v>
      </c>
      <c r="W7" s="205">
        <f t="shared" si="0"/>
        <v>-1</v>
      </c>
      <c r="X7" s="205">
        <f t="shared" si="0"/>
        <v>-2</v>
      </c>
      <c r="Y7" s="205">
        <f t="shared" si="0"/>
        <v>2</v>
      </c>
      <c r="Z7" s="205">
        <f t="shared" si="0"/>
        <v>0</v>
      </c>
      <c r="AA7" s="205">
        <f t="shared" si="0"/>
        <v>2</v>
      </c>
      <c r="AB7" s="206">
        <f t="shared" si="0"/>
        <v>2</v>
      </c>
      <c r="AC7" s="213">
        <f t="shared" ref="AC7:AC38" si="5">V7/N7</f>
        <v>-3.629764065335753E-3</v>
      </c>
      <c r="AD7" s="214">
        <f t="shared" ref="AD7:AD38" si="6">W7/O7</f>
        <v>-0.33333333333333331</v>
      </c>
      <c r="AE7" s="214">
        <f t="shared" ref="AE7:AE38" si="7">X7/P7</f>
        <v>-0.4</v>
      </c>
      <c r="AF7" s="214" t="e">
        <f t="shared" ref="AF7:AF38" si="8">Y7/Q7</f>
        <v>#DIV/0!</v>
      </c>
      <c r="AG7" s="214" t="e">
        <f t="shared" ref="AG7:AG38" si="9">Z7/R7</f>
        <v>#DIV/0!</v>
      </c>
      <c r="AH7" s="214" t="e">
        <f t="shared" ref="AH7:AH38" si="10">AA7/S7</f>
        <v>#DIV/0!</v>
      </c>
      <c r="AI7" s="215">
        <f t="shared" ref="AI7:AI38" si="11">AB7/T7</f>
        <v>0.25</v>
      </c>
    </row>
    <row r="8" spans="1:35" x14ac:dyDescent="0.25">
      <c r="A8" s="5" t="s">
        <v>155</v>
      </c>
      <c r="B8" s="97">
        <v>8375</v>
      </c>
      <c r="C8" s="20">
        <v>8407</v>
      </c>
      <c r="D8" s="21">
        <f t="shared" si="2"/>
        <v>-32</v>
      </c>
      <c r="E8" s="28">
        <f t="shared" si="3"/>
        <v>-3.8063518496491019E-3</v>
      </c>
      <c r="F8" s="286">
        <v>7774</v>
      </c>
      <c r="G8" s="287">
        <v>74</v>
      </c>
      <c r="H8" s="287">
        <v>15</v>
      </c>
      <c r="I8" s="287">
        <v>78</v>
      </c>
      <c r="J8" s="287">
        <v>0</v>
      </c>
      <c r="K8" s="287">
        <v>53</v>
      </c>
      <c r="L8" s="288">
        <v>381</v>
      </c>
      <c r="M8" s="298">
        <v>99</v>
      </c>
      <c r="N8" s="204">
        <v>8098</v>
      </c>
      <c r="O8" s="205">
        <v>47</v>
      </c>
      <c r="P8" s="205">
        <v>15</v>
      </c>
      <c r="Q8" s="205">
        <v>83</v>
      </c>
      <c r="R8" s="205">
        <v>1</v>
      </c>
      <c r="S8" s="205">
        <v>38</v>
      </c>
      <c r="T8" s="206">
        <v>125</v>
      </c>
      <c r="U8" s="199">
        <v>69</v>
      </c>
      <c r="V8" s="204">
        <f t="shared" si="4"/>
        <v>-324</v>
      </c>
      <c r="W8" s="205">
        <f t="shared" si="0"/>
        <v>27</v>
      </c>
      <c r="X8" s="205">
        <f t="shared" si="0"/>
        <v>0</v>
      </c>
      <c r="Y8" s="205">
        <f t="shared" si="0"/>
        <v>-5</v>
      </c>
      <c r="Z8" s="205">
        <f t="shared" si="0"/>
        <v>-1</v>
      </c>
      <c r="AA8" s="205">
        <f t="shared" si="0"/>
        <v>15</v>
      </c>
      <c r="AB8" s="206">
        <f t="shared" si="0"/>
        <v>256</v>
      </c>
      <c r="AC8" s="213">
        <f t="shared" si="5"/>
        <v>-4.0009878982464803E-2</v>
      </c>
      <c r="AD8" s="214">
        <f t="shared" si="6"/>
        <v>0.57446808510638303</v>
      </c>
      <c r="AE8" s="214">
        <f t="shared" si="7"/>
        <v>0</v>
      </c>
      <c r="AF8" s="214">
        <f t="shared" si="8"/>
        <v>-6.0240963855421686E-2</v>
      </c>
      <c r="AG8" s="214">
        <f t="shared" si="9"/>
        <v>-1</v>
      </c>
      <c r="AH8" s="214">
        <f t="shared" si="10"/>
        <v>0.39473684210526316</v>
      </c>
      <c r="AI8" s="215">
        <f t="shared" si="11"/>
        <v>2.048</v>
      </c>
    </row>
    <row r="9" spans="1:35" x14ac:dyDescent="0.25">
      <c r="A9" s="5" t="s">
        <v>156</v>
      </c>
      <c r="B9" s="97">
        <v>3911</v>
      </c>
      <c r="C9" s="20">
        <v>3909</v>
      </c>
      <c r="D9" s="21">
        <f t="shared" si="2"/>
        <v>2</v>
      </c>
      <c r="E9" s="28">
        <f t="shared" si="3"/>
        <v>5.1163980557687391E-4</v>
      </c>
      <c r="F9" s="286">
        <v>3698</v>
      </c>
      <c r="G9" s="287">
        <v>18</v>
      </c>
      <c r="H9" s="287">
        <v>6</v>
      </c>
      <c r="I9" s="287">
        <v>9</v>
      </c>
      <c r="J9" s="287">
        <v>0</v>
      </c>
      <c r="K9" s="287">
        <v>5</v>
      </c>
      <c r="L9" s="288">
        <v>175</v>
      </c>
      <c r="M9" s="298">
        <v>41</v>
      </c>
      <c r="N9" s="204">
        <v>3799</v>
      </c>
      <c r="O9" s="205">
        <v>29</v>
      </c>
      <c r="P9" s="205">
        <v>5</v>
      </c>
      <c r="Q9" s="205">
        <v>13</v>
      </c>
      <c r="R9" s="205">
        <v>0</v>
      </c>
      <c r="S9" s="205">
        <v>12</v>
      </c>
      <c r="T9" s="206">
        <v>51</v>
      </c>
      <c r="U9" s="199">
        <v>35</v>
      </c>
      <c r="V9" s="204">
        <f t="shared" si="4"/>
        <v>-101</v>
      </c>
      <c r="W9" s="205">
        <f t="shared" si="0"/>
        <v>-11</v>
      </c>
      <c r="X9" s="205">
        <f t="shared" si="0"/>
        <v>1</v>
      </c>
      <c r="Y9" s="205">
        <f t="shared" si="0"/>
        <v>-4</v>
      </c>
      <c r="Z9" s="205">
        <f t="shared" si="0"/>
        <v>0</v>
      </c>
      <c r="AA9" s="205">
        <f t="shared" si="0"/>
        <v>-7</v>
      </c>
      <c r="AB9" s="206">
        <f t="shared" si="0"/>
        <v>124</v>
      </c>
      <c r="AC9" s="213">
        <f t="shared" si="5"/>
        <v>-2.6585943669386682E-2</v>
      </c>
      <c r="AD9" s="214">
        <f t="shared" si="6"/>
        <v>-0.37931034482758619</v>
      </c>
      <c r="AE9" s="214">
        <f t="shared" si="7"/>
        <v>0.2</v>
      </c>
      <c r="AF9" s="214">
        <f t="shared" si="8"/>
        <v>-0.30769230769230771</v>
      </c>
      <c r="AG9" s="214" t="e">
        <f t="shared" si="9"/>
        <v>#DIV/0!</v>
      </c>
      <c r="AH9" s="214">
        <f t="shared" si="10"/>
        <v>-0.58333333333333337</v>
      </c>
      <c r="AI9" s="215">
        <f t="shared" si="11"/>
        <v>2.4313725490196076</v>
      </c>
    </row>
    <row r="10" spans="1:35" x14ac:dyDescent="0.25">
      <c r="A10" s="4" t="s">
        <v>157</v>
      </c>
      <c r="B10" s="94">
        <v>4224</v>
      </c>
      <c r="C10" s="14">
        <v>4408</v>
      </c>
      <c r="D10" s="15">
        <f t="shared" si="2"/>
        <v>-184</v>
      </c>
      <c r="E10" s="25">
        <f t="shared" si="3"/>
        <v>-4.1742286751361164E-2</v>
      </c>
      <c r="F10" s="289">
        <v>4045</v>
      </c>
      <c r="G10" s="220">
        <v>9</v>
      </c>
      <c r="H10" s="220">
        <v>7</v>
      </c>
      <c r="I10" s="220">
        <v>7</v>
      </c>
      <c r="J10" s="220">
        <v>0</v>
      </c>
      <c r="K10" s="220">
        <v>13</v>
      </c>
      <c r="L10" s="290">
        <v>143</v>
      </c>
      <c r="M10" s="140">
        <v>25</v>
      </c>
      <c r="N10" s="115">
        <v>4330</v>
      </c>
      <c r="O10" s="116">
        <v>16</v>
      </c>
      <c r="P10" s="116">
        <v>14</v>
      </c>
      <c r="Q10" s="116">
        <v>5</v>
      </c>
      <c r="R10" s="116">
        <v>0</v>
      </c>
      <c r="S10" s="116">
        <v>6</v>
      </c>
      <c r="T10" s="165">
        <v>37</v>
      </c>
      <c r="U10" s="154">
        <v>12</v>
      </c>
      <c r="V10" s="115">
        <f t="shared" si="4"/>
        <v>-285</v>
      </c>
      <c r="W10" s="116">
        <f t="shared" si="0"/>
        <v>-7</v>
      </c>
      <c r="X10" s="116">
        <f t="shared" si="0"/>
        <v>-7</v>
      </c>
      <c r="Y10" s="116">
        <f t="shared" si="0"/>
        <v>2</v>
      </c>
      <c r="Z10" s="116">
        <f t="shared" si="0"/>
        <v>0</v>
      </c>
      <c r="AA10" s="116">
        <f t="shared" si="0"/>
        <v>7</v>
      </c>
      <c r="AB10" s="165">
        <f t="shared" si="0"/>
        <v>106</v>
      </c>
      <c r="AC10" s="182">
        <f t="shared" si="5"/>
        <v>-6.5819861431870672E-2</v>
      </c>
      <c r="AD10" s="183">
        <f t="shared" si="6"/>
        <v>-0.4375</v>
      </c>
      <c r="AE10" s="183">
        <f t="shared" si="7"/>
        <v>-0.5</v>
      </c>
      <c r="AF10" s="183">
        <f t="shared" si="8"/>
        <v>0.4</v>
      </c>
      <c r="AG10" s="183" t="e">
        <f t="shared" si="9"/>
        <v>#DIV/0!</v>
      </c>
      <c r="AH10" s="183">
        <f t="shared" si="10"/>
        <v>1.1666666666666667</v>
      </c>
      <c r="AI10" s="184">
        <f t="shared" si="11"/>
        <v>2.8648648648648649</v>
      </c>
    </row>
    <row r="11" spans="1:35" x14ac:dyDescent="0.25">
      <c r="A11" s="9" t="s">
        <v>158</v>
      </c>
      <c r="B11" s="95">
        <v>842</v>
      </c>
      <c r="C11" s="16">
        <v>881</v>
      </c>
      <c r="D11" s="17">
        <f t="shared" si="2"/>
        <v>-39</v>
      </c>
      <c r="E11" s="26">
        <f t="shared" si="3"/>
        <v>-4.4267877412031781E-2</v>
      </c>
      <c r="F11" s="148">
        <v>819</v>
      </c>
      <c r="G11" s="142">
        <v>2</v>
      </c>
      <c r="H11" s="142">
        <v>1</v>
      </c>
      <c r="I11" s="142">
        <v>1</v>
      </c>
      <c r="J11" s="142">
        <v>0</v>
      </c>
      <c r="K11" s="142">
        <v>2</v>
      </c>
      <c r="L11" s="149">
        <v>17</v>
      </c>
      <c r="M11" s="143">
        <v>5</v>
      </c>
      <c r="N11" s="120">
        <v>861</v>
      </c>
      <c r="O11" s="121">
        <v>4</v>
      </c>
      <c r="P11" s="121">
        <v>5</v>
      </c>
      <c r="Q11" s="121">
        <v>0</v>
      </c>
      <c r="R11" s="121">
        <v>0</v>
      </c>
      <c r="S11" s="121">
        <v>0</v>
      </c>
      <c r="T11" s="169">
        <v>11</v>
      </c>
      <c r="U11" s="156">
        <v>3</v>
      </c>
      <c r="V11" s="120">
        <f t="shared" si="4"/>
        <v>-42</v>
      </c>
      <c r="W11" s="121">
        <f t="shared" si="0"/>
        <v>-2</v>
      </c>
      <c r="X11" s="121">
        <f t="shared" si="0"/>
        <v>-4</v>
      </c>
      <c r="Y11" s="121">
        <f t="shared" si="0"/>
        <v>1</v>
      </c>
      <c r="Z11" s="121">
        <f t="shared" si="0"/>
        <v>0</v>
      </c>
      <c r="AA11" s="121">
        <f t="shared" si="0"/>
        <v>2</v>
      </c>
      <c r="AB11" s="169">
        <f t="shared" si="0"/>
        <v>6</v>
      </c>
      <c r="AC11" s="188">
        <f t="shared" si="5"/>
        <v>-4.878048780487805E-2</v>
      </c>
      <c r="AD11" s="189">
        <f t="shared" si="6"/>
        <v>-0.5</v>
      </c>
      <c r="AE11" s="189">
        <f t="shared" si="7"/>
        <v>-0.8</v>
      </c>
      <c r="AF11" s="189" t="e">
        <f t="shared" si="8"/>
        <v>#DIV/0!</v>
      </c>
      <c r="AG11" s="189" t="e">
        <f t="shared" si="9"/>
        <v>#DIV/0!</v>
      </c>
      <c r="AH11" s="189" t="e">
        <f t="shared" si="10"/>
        <v>#DIV/0!</v>
      </c>
      <c r="AI11" s="190">
        <f t="shared" si="11"/>
        <v>0.54545454545454541</v>
      </c>
    </row>
    <row r="12" spans="1:35" x14ac:dyDescent="0.25">
      <c r="A12" s="9" t="s">
        <v>159</v>
      </c>
      <c r="B12" s="95">
        <v>164</v>
      </c>
      <c r="C12" s="16">
        <v>197</v>
      </c>
      <c r="D12" s="17">
        <f t="shared" si="2"/>
        <v>-33</v>
      </c>
      <c r="E12" s="26">
        <f t="shared" si="3"/>
        <v>-0.16751269035532995</v>
      </c>
      <c r="F12" s="148">
        <v>158</v>
      </c>
      <c r="G12" s="142">
        <v>0</v>
      </c>
      <c r="H12" s="142">
        <v>1</v>
      </c>
      <c r="I12" s="142">
        <v>0</v>
      </c>
      <c r="J12" s="142">
        <v>0</v>
      </c>
      <c r="K12" s="142">
        <v>1</v>
      </c>
      <c r="L12" s="149">
        <v>4</v>
      </c>
      <c r="M12" s="143">
        <v>0</v>
      </c>
      <c r="N12" s="120">
        <v>191</v>
      </c>
      <c r="O12" s="121">
        <v>1</v>
      </c>
      <c r="P12" s="121">
        <v>0</v>
      </c>
      <c r="Q12" s="121">
        <v>3</v>
      </c>
      <c r="R12" s="121">
        <v>0</v>
      </c>
      <c r="S12" s="121">
        <v>1</v>
      </c>
      <c r="T12" s="169">
        <v>1</v>
      </c>
      <c r="U12" s="156">
        <v>1</v>
      </c>
      <c r="V12" s="120">
        <f t="shared" si="4"/>
        <v>-33</v>
      </c>
      <c r="W12" s="121">
        <f t="shared" si="0"/>
        <v>-1</v>
      </c>
      <c r="X12" s="121">
        <f t="shared" si="0"/>
        <v>1</v>
      </c>
      <c r="Y12" s="121">
        <f t="shared" si="0"/>
        <v>-3</v>
      </c>
      <c r="Z12" s="121">
        <f t="shared" si="0"/>
        <v>0</v>
      </c>
      <c r="AA12" s="121">
        <f t="shared" si="0"/>
        <v>0</v>
      </c>
      <c r="AB12" s="169">
        <f t="shared" si="0"/>
        <v>3</v>
      </c>
      <c r="AC12" s="188">
        <f t="shared" si="5"/>
        <v>-0.17277486910994763</v>
      </c>
      <c r="AD12" s="189">
        <f t="shared" si="6"/>
        <v>-1</v>
      </c>
      <c r="AE12" s="189" t="e">
        <f t="shared" si="7"/>
        <v>#DIV/0!</v>
      </c>
      <c r="AF12" s="189">
        <f t="shared" si="8"/>
        <v>-1</v>
      </c>
      <c r="AG12" s="189" t="e">
        <f t="shared" si="9"/>
        <v>#DIV/0!</v>
      </c>
      <c r="AH12" s="189">
        <f t="shared" si="10"/>
        <v>0</v>
      </c>
      <c r="AI12" s="190">
        <f t="shared" si="11"/>
        <v>3</v>
      </c>
    </row>
    <row r="13" spans="1:35" x14ac:dyDescent="0.25">
      <c r="A13" s="10" t="s">
        <v>160</v>
      </c>
      <c r="B13" s="92">
        <f>B10-(B11+B12)</f>
        <v>3218</v>
      </c>
      <c r="C13" s="18">
        <f>C10-(C11+C12)</f>
        <v>3330</v>
      </c>
      <c r="D13" s="19">
        <f t="shared" si="2"/>
        <v>-112</v>
      </c>
      <c r="E13" s="27">
        <f t="shared" si="3"/>
        <v>-3.3633633633633635E-2</v>
      </c>
      <c r="F13" s="150">
        <f>F10-(F11+F12)</f>
        <v>3068</v>
      </c>
      <c r="G13" s="144">
        <f t="shared" ref="G13:M13" si="12">G10-(G11+G12)</f>
        <v>7</v>
      </c>
      <c r="H13" s="144">
        <f t="shared" si="12"/>
        <v>5</v>
      </c>
      <c r="I13" s="144">
        <f t="shared" si="12"/>
        <v>6</v>
      </c>
      <c r="J13" s="144">
        <f t="shared" si="12"/>
        <v>0</v>
      </c>
      <c r="K13" s="144">
        <f t="shared" si="12"/>
        <v>10</v>
      </c>
      <c r="L13" s="151">
        <f t="shared" si="12"/>
        <v>122</v>
      </c>
      <c r="M13" s="145">
        <f t="shared" si="12"/>
        <v>20</v>
      </c>
      <c r="N13" s="124">
        <f t="shared" ref="N13:U13" si="13">N10-(N11+N12)</f>
        <v>3278</v>
      </c>
      <c r="O13" s="125">
        <f t="shared" si="13"/>
        <v>11</v>
      </c>
      <c r="P13" s="125">
        <f t="shared" si="13"/>
        <v>9</v>
      </c>
      <c r="Q13" s="125">
        <f t="shared" si="13"/>
        <v>2</v>
      </c>
      <c r="R13" s="125">
        <f t="shared" si="13"/>
        <v>0</v>
      </c>
      <c r="S13" s="125">
        <f t="shared" si="13"/>
        <v>5</v>
      </c>
      <c r="T13" s="164">
        <f t="shared" si="13"/>
        <v>25</v>
      </c>
      <c r="U13" s="153">
        <f t="shared" si="13"/>
        <v>8</v>
      </c>
      <c r="V13" s="124">
        <f t="shared" si="4"/>
        <v>-210</v>
      </c>
      <c r="W13" s="125">
        <f t="shared" si="0"/>
        <v>-4</v>
      </c>
      <c r="X13" s="125">
        <f t="shared" si="0"/>
        <v>-4</v>
      </c>
      <c r="Y13" s="125">
        <f t="shared" si="0"/>
        <v>4</v>
      </c>
      <c r="Z13" s="125">
        <f t="shared" si="0"/>
        <v>0</v>
      </c>
      <c r="AA13" s="125">
        <f t="shared" si="0"/>
        <v>5</v>
      </c>
      <c r="AB13" s="164">
        <f t="shared" si="0"/>
        <v>97</v>
      </c>
      <c r="AC13" s="179">
        <f t="shared" si="5"/>
        <v>-6.4063453325198291E-2</v>
      </c>
      <c r="AD13" s="180">
        <f t="shared" si="6"/>
        <v>-0.36363636363636365</v>
      </c>
      <c r="AE13" s="180">
        <f t="shared" si="7"/>
        <v>-0.44444444444444442</v>
      </c>
      <c r="AF13" s="180">
        <f t="shared" si="8"/>
        <v>2</v>
      </c>
      <c r="AG13" s="180" t="e">
        <f t="shared" si="9"/>
        <v>#DIV/0!</v>
      </c>
      <c r="AH13" s="180">
        <f t="shared" si="10"/>
        <v>1</v>
      </c>
      <c r="AI13" s="181">
        <f t="shared" si="11"/>
        <v>3.88</v>
      </c>
    </row>
    <row r="14" spans="1:35" x14ac:dyDescent="0.25">
      <c r="A14" s="4" t="s">
        <v>28</v>
      </c>
      <c r="B14" s="94">
        <v>4305</v>
      </c>
      <c r="C14" s="14">
        <v>4594</v>
      </c>
      <c r="D14" s="15">
        <f t="shared" si="2"/>
        <v>-289</v>
      </c>
      <c r="E14" s="25">
        <f t="shared" si="3"/>
        <v>-6.2908141053548111E-2</v>
      </c>
      <c r="F14" s="289">
        <v>4117</v>
      </c>
      <c r="G14" s="220">
        <v>10</v>
      </c>
      <c r="H14" s="220">
        <v>4</v>
      </c>
      <c r="I14" s="220">
        <v>17</v>
      </c>
      <c r="J14" s="220">
        <v>0</v>
      </c>
      <c r="K14" s="220">
        <v>9</v>
      </c>
      <c r="L14" s="290">
        <v>148</v>
      </c>
      <c r="M14" s="140">
        <v>29</v>
      </c>
      <c r="N14" s="115">
        <v>4512</v>
      </c>
      <c r="O14" s="116">
        <v>10</v>
      </c>
      <c r="P14" s="116">
        <v>7</v>
      </c>
      <c r="Q14" s="116">
        <v>15</v>
      </c>
      <c r="R14" s="116">
        <v>0</v>
      </c>
      <c r="S14" s="116">
        <v>2</v>
      </c>
      <c r="T14" s="165">
        <v>48</v>
      </c>
      <c r="U14" s="154">
        <v>21</v>
      </c>
      <c r="V14" s="115">
        <f t="shared" si="4"/>
        <v>-395</v>
      </c>
      <c r="W14" s="116">
        <f t="shared" si="0"/>
        <v>0</v>
      </c>
      <c r="X14" s="116">
        <f t="shared" si="0"/>
        <v>-3</v>
      </c>
      <c r="Y14" s="116">
        <f t="shared" si="0"/>
        <v>2</v>
      </c>
      <c r="Z14" s="116">
        <f t="shared" si="0"/>
        <v>0</v>
      </c>
      <c r="AA14" s="116">
        <f t="shared" si="0"/>
        <v>7</v>
      </c>
      <c r="AB14" s="165">
        <f t="shared" si="0"/>
        <v>100</v>
      </c>
      <c r="AC14" s="182">
        <f t="shared" si="5"/>
        <v>-8.7544326241134757E-2</v>
      </c>
      <c r="AD14" s="183">
        <f t="shared" si="6"/>
        <v>0</v>
      </c>
      <c r="AE14" s="183">
        <f t="shared" si="7"/>
        <v>-0.42857142857142855</v>
      </c>
      <c r="AF14" s="183">
        <f t="shared" si="8"/>
        <v>0.13333333333333333</v>
      </c>
      <c r="AG14" s="183" t="e">
        <f t="shared" si="9"/>
        <v>#DIV/0!</v>
      </c>
      <c r="AH14" s="183">
        <f t="shared" si="10"/>
        <v>3.5</v>
      </c>
      <c r="AI14" s="184">
        <f t="shared" si="11"/>
        <v>2.0833333333333335</v>
      </c>
    </row>
    <row r="15" spans="1:35" x14ac:dyDescent="0.25">
      <c r="A15" s="9" t="s">
        <v>161</v>
      </c>
      <c r="B15" s="95">
        <v>1745</v>
      </c>
      <c r="C15" s="16">
        <v>1820</v>
      </c>
      <c r="D15" s="17">
        <f t="shared" si="2"/>
        <v>-75</v>
      </c>
      <c r="E15" s="26">
        <f t="shared" si="3"/>
        <v>-4.1208791208791208E-2</v>
      </c>
      <c r="F15" s="148">
        <v>1652</v>
      </c>
      <c r="G15" s="142">
        <v>6</v>
      </c>
      <c r="H15" s="142">
        <v>1</v>
      </c>
      <c r="I15" s="142">
        <v>12</v>
      </c>
      <c r="J15" s="142">
        <v>0</v>
      </c>
      <c r="K15" s="142">
        <v>5</v>
      </c>
      <c r="L15" s="149">
        <v>69</v>
      </c>
      <c r="M15" s="143">
        <v>14</v>
      </c>
      <c r="N15" s="120">
        <v>1768</v>
      </c>
      <c r="O15" s="121">
        <v>4</v>
      </c>
      <c r="P15" s="121">
        <v>5</v>
      </c>
      <c r="Q15" s="121">
        <v>9</v>
      </c>
      <c r="R15" s="121">
        <v>0</v>
      </c>
      <c r="S15" s="121">
        <v>0</v>
      </c>
      <c r="T15" s="169">
        <v>34</v>
      </c>
      <c r="U15" s="156">
        <v>14</v>
      </c>
      <c r="V15" s="120">
        <f t="shared" si="4"/>
        <v>-116</v>
      </c>
      <c r="W15" s="121">
        <f t="shared" si="0"/>
        <v>2</v>
      </c>
      <c r="X15" s="121">
        <f t="shared" si="0"/>
        <v>-4</v>
      </c>
      <c r="Y15" s="121">
        <f t="shared" si="0"/>
        <v>3</v>
      </c>
      <c r="Z15" s="121">
        <f t="shared" si="0"/>
        <v>0</v>
      </c>
      <c r="AA15" s="121">
        <f t="shared" si="0"/>
        <v>5</v>
      </c>
      <c r="AB15" s="169">
        <f t="shared" si="0"/>
        <v>35</v>
      </c>
      <c r="AC15" s="188">
        <f t="shared" si="5"/>
        <v>-6.561085972850679E-2</v>
      </c>
      <c r="AD15" s="189">
        <f t="shared" si="6"/>
        <v>0.5</v>
      </c>
      <c r="AE15" s="189">
        <f t="shared" si="7"/>
        <v>-0.8</v>
      </c>
      <c r="AF15" s="189">
        <f t="shared" si="8"/>
        <v>0.33333333333333331</v>
      </c>
      <c r="AG15" s="189" t="e">
        <f t="shared" si="9"/>
        <v>#DIV/0!</v>
      </c>
      <c r="AH15" s="189" t="e">
        <f t="shared" si="10"/>
        <v>#DIV/0!</v>
      </c>
      <c r="AI15" s="190">
        <f t="shared" si="11"/>
        <v>1.0294117647058822</v>
      </c>
    </row>
    <row r="16" spans="1:35" x14ac:dyDescent="0.25">
      <c r="A16" s="9" t="s">
        <v>130</v>
      </c>
      <c r="B16" s="95">
        <v>338</v>
      </c>
      <c r="C16" s="16">
        <v>415</v>
      </c>
      <c r="D16" s="17">
        <f t="shared" si="2"/>
        <v>-77</v>
      </c>
      <c r="E16" s="26">
        <f t="shared" si="3"/>
        <v>-0.1855421686746988</v>
      </c>
      <c r="F16" s="148">
        <v>324</v>
      </c>
      <c r="G16" s="142">
        <v>2</v>
      </c>
      <c r="H16" s="142">
        <v>0</v>
      </c>
      <c r="I16" s="142">
        <v>0</v>
      </c>
      <c r="J16" s="142">
        <v>0</v>
      </c>
      <c r="K16" s="142">
        <v>1</v>
      </c>
      <c r="L16" s="149">
        <v>11</v>
      </c>
      <c r="M16" s="143">
        <v>4</v>
      </c>
      <c r="N16" s="120">
        <v>415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69">
        <v>0</v>
      </c>
      <c r="U16" s="156">
        <v>10</v>
      </c>
      <c r="V16" s="120">
        <f t="shared" si="4"/>
        <v>-91</v>
      </c>
      <c r="W16" s="121">
        <f t="shared" si="0"/>
        <v>2</v>
      </c>
      <c r="X16" s="121">
        <f t="shared" si="0"/>
        <v>0</v>
      </c>
      <c r="Y16" s="121">
        <f t="shared" si="0"/>
        <v>0</v>
      </c>
      <c r="Z16" s="121">
        <f t="shared" si="0"/>
        <v>0</v>
      </c>
      <c r="AA16" s="121">
        <f t="shared" si="0"/>
        <v>1</v>
      </c>
      <c r="AB16" s="169">
        <f t="shared" si="0"/>
        <v>11</v>
      </c>
      <c r="AC16" s="188">
        <f t="shared" si="5"/>
        <v>-0.21927710843373494</v>
      </c>
      <c r="AD16" s="189" t="e">
        <f t="shared" si="6"/>
        <v>#DIV/0!</v>
      </c>
      <c r="AE16" s="189" t="e">
        <f t="shared" si="7"/>
        <v>#DIV/0!</v>
      </c>
      <c r="AF16" s="189" t="e">
        <f t="shared" si="8"/>
        <v>#DIV/0!</v>
      </c>
      <c r="AG16" s="189" t="e">
        <f t="shared" si="9"/>
        <v>#DIV/0!</v>
      </c>
      <c r="AH16" s="189" t="e">
        <f t="shared" si="10"/>
        <v>#DIV/0!</v>
      </c>
      <c r="AI16" s="190" t="e">
        <f t="shared" si="11"/>
        <v>#DIV/0!</v>
      </c>
    </row>
    <row r="17" spans="1:35" x14ac:dyDescent="0.25">
      <c r="A17" s="10" t="s">
        <v>30</v>
      </c>
      <c r="B17" s="92">
        <f>B14-(B15+B16)</f>
        <v>2222</v>
      </c>
      <c r="C17" s="18">
        <f>C14-(C15+C16)</f>
        <v>2359</v>
      </c>
      <c r="D17" s="19">
        <f t="shared" si="2"/>
        <v>-137</v>
      </c>
      <c r="E17" s="27">
        <f t="shared" si="3"/>
        <v>-5.8075455701568461E-2</v>
      </c>
      <c r="F17" s="150">
        <f>F14-(F15+F16)</f>
        <v>2141</v>
      </c>
      <c r="G17" s="144">
        <f t="shared" ref="G17:M17" si="14">G14-(G15+G16)</f>
        <v>2</v>
      </c>
      <c r="H17" s="144">
        <f t="shared" si="14"/>
        <v>3</v>
      </c>
      <c r="I17" s="144">
        <f t="shared" si="14"/>
        <v>5</v>
      </c>
      <c r="J17" s="144">
        <f t="shared" si="14"/>
        <v>0</v>
      </c>
      <c r="K17" s="144">
        <f t="shared" si="14"/>
        <v>3</v>
      </c>
      <c r="L17" s="151">
        <f t="shared" si="14"/>
        <v>68</v>
      </c>
      <c r="M17" s="145">
        <f t="shared" si="14"/>
        <v>11</v>
      </c>
      <c r="N17" s="124">
        <f t="shared" ref="N17:U17" si="15">N14-(N15+N16)</f>
        <v>2329</v>
      </c>
      <c r="O17" s="125">
        <f t="shared" si="15"/>
        <v>6</v>
      </c>
      <c r="P17" s="125">
        <f t="shared" si="15"/>
        <v>2</v>
      </c>
      <c r="Q17" s="125">
        <f t="shared" si="15"/>
        <v>6</v>
      </c>
      <c r="R17" s="125">
        <f t="shared" si="15"/>
        <v>0</v>
      </c>
      <c r="S17" s="125">
        <f t="shared" si="15"/>
        <v>2</v>
      </c>
      <c r="T17" s="164">
        <f t="shared" si="15"/>
        <v>14</v>
      </c>
      <c r="U17" s="153">
        <f t="shared" si="15"/>
        <v>-3</v>
      </c>
      <c r="V17" s="124">
        <f t="shared" si="4"/>
        <v>-188</v>
      </c>
      <c r="W17" s="125">
        <f t="shared" si="0"/>
        <v>-4</v>
      </c>
      <c r="X17" s="125">
        <f t="shared" si="0"/>
        <v>1</v>
      </c>
      <c r="Y17" s="125">
        <f t="shared" si="0"/>
        <v>-1</v>
      </c>
      <c r="Z17" s="125">
        <f t="shared" si="0"/>
        <v>0</v>
      </c>
      <c r="AA17" s="125">
        <f t="shared" si="0"/>
        <v>1</v>
      </c>
      <c r="AB17" s="164">
        <f t="shared" si="0"/>
        <v>54</v>
      </c>
      <c r="AC17" s="179">
        <f t="shared" si="5"/>
        <v>-8.0721339630742808E-2</v>
      </c>
      <c r="AD17" s="180">
        <f t="shared" si="6"/>
        <v>-0.66666666666666663</v>
      </c>
      <c r="AE17" s="180">
        <f t="shared" si="7"/>
        <v>0.5</v>
      </c>
      <c r="AF17" s="180">
        <f t="shared" si="8"/>
        <v>-0.16666666666666666</v>
      </c>
      <c r="AG17" s="180" t="e">
        <f t="shared" si="9"/>
        <v>#DIV/0!</v>
      </c>
      <c r="AH17" s="180">
        <f t="shared" si="10"/>
        <v>0.5</v>
      </c>
      <c r="AI17" s="181">
        <f t="shared" si="11"/>
        <v>3.8571428571428572</v>
      </c>
    </row>
    <row r="18" spans="1:35" x14ac:dyDescent="0.25">
      <c r="A18" s="4" t="s">
        <v>162</v>
      </c>
      <c r="B18" s="94">
        <v>1131</v>
      </c>
      <c r="C18" s="14">
        <v>1169</v>
      </c>
      <c r="D18" s="15">
        <f t="shared" si="2"/>
        <v>-38</v>
      </c>
      <c r="E18" s="25">
        <f t="shared" si="3"/>
        <v>-3.2506415739948676E-2</v>
      </c>
      <c r="F18" s="289">
        <v>1065</v>
      </c>
      <c r="G18" s="221">
        <v>11</v>
      </c>
      <c r="H18" s="221">
        <v>3</v>
      </c>
      <c r="I18" s="221">
        <v>3</v>
      </c>
      <c r="J18" s="221">
        <v>0</v>
      </c>
      <c r="K18" s="221">
        <v>4</v>
      </c>
      <c r="L18" s="222">
        <v>45</v>
      </c>
      <c r="M18" s="140">
        <v>10</v>
      </c>
      <c r="N18" s="115">
        <v>1140</v>
      </c>
      <c r="O18" s="116">
        <v>4</v>
      </c>
      <c r="P18" s="116">
        <v>1</v>
      </c>
      <c r="Q18" s="116">
        <v>1</v>
      </c>
      <c r="R18" s="116">
        <v>0</v>
      </c>
      <c r="S18" s="116">
        <v>2</v>
      </c>
      <c r="T18" s="165">
        <v>21</v>
      </c>
      <c r="U18" s="154">
        <v>7</v>
      </c>
      <c r="V18" s="115">
        <f t="shared" si="4"/>
        <v>-75</v>
      </c>
      <c r="W18" s="116">
        <f t="shared" si="0"/>
        <v>7</v>
      </c>
      <c r="X18" s="116">
        <f t="shared" si="0"/>
        <v>2</v>
      </c>
      <c r="Y18" s="116">
        <f t="shared" si="0"/>
        <v>2</v>
      </c>
      <c r="Z18" s="116">
        <f t="shared" si="0"/>
        <v>0</v>
      </c>
      <c r="AA18" s="116">
        <f t="shared" si="0"/>
        <v>2</v>
      </c>
      <c r="AB18" s="165">
        <f t="shared" si="0"/>
        <v>24</v>
      </c>
      <c r="AC18" s="182">
        <f t="shared" si="5"/>
        <v>-6.5789473684210523E-2</v>
      </c>
      <c r="AD18" s="183">
        <f t="shared" si="6"/>
        <v>1.75</v>
      </c>
      <c r="AE18" s="183">
        <f t="shared" si="7"/>
        <v>2</v>
      </c>
      <c r="AF18" s="183">
        <f t="shared" si="8"/>
        <v>2</v>
      </c>
      <c r="AG18" s="183" t="e">
        <f t="shared" si="9"/>
        <v>#DIV/0!</v>
      </c>
      <c r="AH18" s="183">
        <f t="shared" si="10"/>
        <v>1</v>
      </c>
      <c r="AI18" s="184">
        <f t="shared" si="11"/>
        <v>1.1428571428571428</v>
      </c>
    </row>
    <row r="19" spans="1:35" x14ac:dyDescent="0.25">
      <c r="A19" s="9" t="s">
        <v>163</v>
      </c>
      <c r="B19" s="95">
        <v>240</v>
      </c>
      <c r="C19" s="16">
        <v>216</v>
      </c>
      <c r="D19" s="17">
        <f t="shared" si="2"/>
        <v>24</v>
      </c>
      <c r="E19" s="26">
        <f t="shared" si="3"/>
        <v>0.1111111111111111</v>
      </c>
      <c r="F19" s="148">
        <v>227</v>
      </c>
      <c r="G19" s="142">
        <v>4</v>
      </c>
      <c r="H19" s="142">
        <v>1</v>
      </c>
      <c r="I19" s="142">
        <v>2</v>
      </c>
      <c r="J19" s="142">
        <v>0</v>
      </c>
      <c r="K19" s="142">
        <v>0</v>
      </c>
      <c r="L19" s="149">
        <v>6</v>
      </c>
      <c r="M19" s="143">
        <v>2</v>
      </c>
      <c r="N19" s="120">
        <v>212</v>
      </c>
      <c r="O19" s="121">
        <v>0</v>
      </c>
      <c r="P19" s="121">
        <v>1</v>
      </c>
      <c r="Q19" s="121">
        <v>0</v>
      </c>
      <c r="R19" s="121">
        <v>0</v>
      </c>
      <c r="S19" s="121">
        <v>0</v>
      </c>
      <c r="T19" s="169">
        <v>3</v>
      </c>
      <c r="U19" s="156">
        <v>1</v>
      </c>
      <c r="V19" s="120">
        <f t="shared" si="4"/>
        <v>15</v>
      </c>
      <c r="W19" s="121">
        <f t="shared" si="0"/>
        <v>4</v>
      </c>
      <c r="X19" s="121">
        <f t="shared" si="0"/>
        <v>0</v>
      </c>
      <c r="Y19" s="121">
        <f t="shared" si="0"/>
        <v>2</v>
      </c>
      <c r="Z19" s="121">
        <f t="shared" si="0"/>
        <v>0</v>
      </c>
      <c r="AA19" s="121">
        <f t="shared" si="0"/>
        <v>0</v>
      </c>
      <c r="AB19" s="169">
        <f t="shared" si="0"/>
        <v>3</v>
      </c>
      <c r="AC19" s="188">
        <f t="shared" si="5"/>
        <v>7.0754716981132074E-2</v>
      </c>
      <c r="AD19" s="189" t="e">
        <f t="shared" si="6"/>
        <v>#DIV/0!</v>
      </c>
      <c r="AE19" s="189">
        <f t="shared" si="7"/>
        <v>0</v>
      </c>
      <c r="AF19" s="189" t="e">
        <f t="shared" si="8"/>
        <v>#DIV/0!</v>
      </c>
      <c r="AG19" s="189" t="e">
        <f t="shared" si="9"/>
        <v>#DIV/0!</v>
      </c>
      <c r="AH19" s="189" t="e">
        <f t="shared" si="10"/>
        <v>#DIV/0!</v>
      </c>
      <c r="AI19" s="190">
        <f t="shared" si="11"/>
        <v>1</v>
      </c>
    </row>
    <row r="20" spans="1:35" x14ac:dyDescent="0.25">
      <c r="A20" s="10" t="s">
        <v>164</v>
      </c>
      <c r="B20" s="92">
        <f>B18-B19</f>
        <v>891</v>
      </c>
      <c r="C20" s="18">
        <f>C18-C19</f>
        <v>953</v>
      </c>
      <c r="D20" s="19">
        <f t="shared" si="2"/>
        <v>-62</v>
      </c>
      <c r="E20" s="27">
        <f t="shared" si="3"/>
        <v>-6.5057712486883523E-2</v>
      </c>
      <c r="F20" s="150">
        <f>F18-F19</f>
        <v>838</v>
      </c>
      <c r="G20" s="144">
        <f t="shared" ref="G20:M20" si="16">G18-G19</f>
        <v>7</v>
      </c>
      <c r="H20" s="144">
        <f t="shared" si="16"/>
        <v>2</v>
      </c>
      <c r="I20" s="144">
        <f t="shared" si="16"/>
        <v>1</v>
      </c>
      <c r="J20" s="144">
        <f t="shared" si="16"/>
        <v>0</v>
      </c>
      <c r="K20" s="144">
        <f t="shared" si="16"/>
        <v>4</v>
      </c>
      <c r="L20" s="151">
        <f t="shared" si="16"/>
        <v>39</v>
      </c>
      <c r="M20" s="145">
        <f t="shared" si="16"/>
        <v>8</v>
      </c>
      <c r="N20" s="124">
        <f t="shared" ref="N20:U20" si="17">N18-N19</f>
        <v>928</v>
      </c>
      <c r="O20" s="125">
        <f t="shared" si="17"/>
        <v>4</v>
      </c>
      <c r="P20" s="125">
        <f t="shared" si="17"/>
        <v>0</v>
      </c>
      <c r="Q20" s="125">
        <f t="shared" si="17"/>
        <v>1</v>
      </c>
      <c r="R20" s="125">
        <f t="shared" si="17"/>
        <v>0</v>
      </c>
      <c r="S20" s="125">
        <f t="shared" si="17"/>
        <v>2</v>
      </c>
      <c r="T20" s="164">
        <f t="shared" si="17"/>
        <v>18</v>
      </c>
      <c r="U20" s="153">
        <f t="shared" si="17"/>
        <v>6</v>
      </c>
      <c r="V20" s="124">
        <f t="shared" si="4"/>
        <v>-90</v>
      </c>
      <c r="W20" s="125">
        <f t="shared" si="0"/>
        <v>3</v>
      </c>
      <c r="X20" s="125">
        <f t="shared" si="0"/>
        <v>2</v>
      </c>
      <c r="Y20" s="125">
        <f t="shared" si="0"/>
        <v>0</v>
      </c>
      <c r="Z20" s="125">
        <f t="shared" si="0"/>
        <v>0</v>
      </c>
      <c r="AA20" s="125">
        <f t="shared" si="0"/>
        <v>2</v>
      </c>
      <c r="AB20" s="164">
        <f t="shared" si="0"/>
        <v>21</v>
      </c>
      <c r="AC20" s="179">
        <f t="shared" si="5"/>
        <v>-9.6982758620689655E-2</v>
      </c>
      <c r="AD20" s="180">
        <f t="shared" si="6"/>
        <v>0.75</v>
      </c>
      <c r="AE20" s="180" t="e">
        <f t="shared" si="7"/>
        <v>#DIV/0!</v>
      </c>
      <c r="AF20" s="180">
        <f t="shared" si="8"/>
        <v>0</v>
      </c>
      <c r="AG20" s="180" t="e">
        <f t="shared" si="9"/>
        <v>#DIV/0!</v>
      </c>
      <c r="AH20" s="180">
        <f t="shared" si="10"/>
        <v>1</v>
      </c>
      <c r="AI20" s="181">
        <f t="shared" si="11"/>
        <v>1.1666666666666667</v>
      </c>
    </row>
    <row r="21" spans="1:35" x14ac:dyDescent="0.25">
      <c r="A21" s="5" t="s">
        <v>31</v>
      </c>
      <c r="B21" s="97">
        <v>1141</v>
      </c>
      <c r="C21" s="20">
        <v>1190</v>
      </c>
      <c r="D21" s="21">
        <f t="shared" si="2"/>
        <v>-49</v>
      </c>
      <c r="E21" s="28">
        <f t="shared" si="3"/>
        <v>-4.1176470588235294E-2</v>
      </c>
      <c r="F21" s="286">
        <v>1094</v>
      </c>
      <c r="G21" s="287">
        <v>2</v>
      </c>
      <c r="H21" s="287">
        <v>2</v>
      </c>
      <c r="I21" s="287">
        <v>6</v>
      </c>
      <c r="J21" s="287">
        <v>0</v>
      </c>
      <c r="K21" s="287">
        <v>5</v>
      </c>
      <c r="L21" s="288">
        <v>32</v>
      </c>
      <c r="M21" s="298">
        <v>6</v>
      </c>
      <c r="N21" s="204">
        <v>1154</v>
      </c>
      <c r="O21" s="205">
        <v>2</v>
      </c>
      <c r="P21" s="205">
        <v>1</v>
      </c>
      <c r="Q21" s="205">
        <v>6</v>
      </c>
      <c r="R21" s="205">
        <v>0</v>
      </c>
      <c r="S21" s="205">
        <v>0</v>
      </c>
      <c r="T21" s="206">
        <v>27</v>
      </c>
      <c r="U21" s="199">
        <v>2</v>
      </c>
      <c r="V21" s="204">
        <f t="shared" si="4"/>
        <v>-60</v>
      </c>
      <c r="W21" s="205">
        <f t="shared" si="0"/>
        <v>0</v>
      </c>
      <c r="X21" s="205">
        <f t="shared" si="0"/>
        <v>1</v>
      </c>
      <c r="Y21" s="205">
        <f t="shared" si="0"/>
        <v>0</v>
      </c>
      <c r="Z21" s="205">
        <f t="shared" si="0"/>
        <v>0</v>
      </c>
      <c r="AA21" s="205">
        <f t="shared" si="0"/>
        <v>5</v>
      </c>
      <c r="AB21" s="206">
        <f t="shared" si="0"/>
        <v>5</v>
      </c>
      <c r="AC21" s="213">
        <f t="shared" si="5"/>
        <v>-5.1993067590987867E-2</v>
      </c>
      <c r="AD21" s="214">
        <f t="shared" si="6"/>
        <v>0</v>
      </c>
      <c r="AE21" s="214">
        <f t="shared" si="7"/>
        <v>1</v>
      </c>
      <c r="AF21" s="214">
        <f t="shared" si="8"/>
        <v>0</v>
      </c>
      <c r="AG21" s="214" t="e">
        <f t="shared" si="9"/>
        <v>#DIV/0!</v>
      </c>
      <c r="AH21" s="214" t="e">
        <f t="shared" si="10"/>
        <v>#DIV/0!</v>
      </c>
      <c r="AI21" s="215">
        <f t="shared" si="11"/>
        <v>0.18518518518518517</v>
      </c>
    </row>
    <row r="22" spans="1:35" x14ac:dyDescent="0.25">
      <c r="A22" s="4" t="s">
        <v>75</v>
      </c>
      <c r="B22" s="94">
        <v>3226</v>
      </c>
      <c r="C22" s="14">
        <v>3309</v>
      </c>
      <c r="D22" s="15">
        <f t="shared" si="2"/>
        <v>-83</v>
      </c>
      <c r="E22" s="25">
        <f t="shared" si="3"/>
        <v>-2.5083106678754911E-2</v>
      </c>
      <c r="F22" s="289">
        <v>3042</v>
      </c>
      <c r="G22" s="221">
        <v>24</v>
      </c>
      <c r="H22" s="221">
        <v>11</v>
      </c>
      <c r="I22" s="221">
        <v>10</v>
      </c>
      <c r="J22" s="221">
        <v>0</v>
      </c>
      <c r="K22" s="221">
        <v>18</v>
      </c>
      <c r="L22" s="222">
        <v>121</v>
      </c>
      <c r="M22" s="140">
        <v>60</v>
      </c>
      <c r="N22" s="115">
        <v>3229</v>
      </c>
      <c r="O22" s="116">
        <v>18</v>
      </c>
      <c r="P22" s="116">
        <v>13</v>
      </c>
      <c r="Q22" s="116">
        <v>12</v>
      </c>
      <c r="R22" s="116">
        <v>1</v>
      </c>
      <c r="S22" s="116">
        <v>7</v>
      </c>
      <c r="T22" s="165">
        <v>29</v>
      </c>
      <c r="U22" s="154">
        <v>17</v>
      </c>
      <c r="V22" s="115">
        <f t="shared" si="4"/>
        <v>-187</v>
      </c>
      <c r="W22" s="116">
        <f t="shared" ref="W22:W38" si="18">G22-O22</f>
        <v>6</v>
      </c>
      <c r="X22" s="116">
        <f t="shared" ref="X22:X38" si="19">H22-P22</f>
        <v>-2</v>
      </c>
      <c r="Y22" s="116">
        <f t="shared" ref="Y22:Y38" si="20">I22-Q22</f>
        <v>-2</v>
      </c>
      <c r="Z22" s="116">
        <f t="shared" ref="Z22:Z38" si="21">J22-R22</f>
        <v>-1</v>
      </c>
      <c r="AA22" s="116">
        <f t="shared" ref="AA22:AA38" si="22">K22-S22</f>
        <v>11</v>
      </c>
      <c r="AB22" s="165">
        <f t="shared" ref="AB22:AB38" si="23">L22-T22</f>
        <v>92</v>
      </c>
      <c r="AC22" s="182">
        <f t="shared" si="5"/>
        <v>-5.7912666460204397E-2</v>
      </c>
      <c r="AD22" s="183">
        <f t="shared" si="6"/>
        <v>0.33333333333333331</v>
      </c>
      <c r="AE22" s="183">
        <f t="shared" si="7"/>
        <v>-0.15384615384615385</v>
      </c>
      <c r="AF22" s="183">
        <f t="shared" si="8"/>
        <v>-0.16666666666666666</v>
      </c>
      <c r="AG22" s="183">
        <f t="shared" si="9"/>
        <v>-1</v>
      </c>
      <c r="AH22" s="183">
        <f t="shared" si="10"/>
        <v>1.5714285714285714</v>
      </c>
      <c r="AI22" s="184">
        <f t="shared" si="11"/>
        <v>3.1724137931034484</v>
      </c>
    </row>
    <row r="23" spans="1:35" x14ac:dyDescent="0.25">
      <c r="A23" s="9" t="s">
        <v>165</v>
      </c>
      <c r="B23" s="95">
        <v>1494</v>
      </c>
      <c r="C23" s="16">
        <v>1629</v>
      </c>
      <c r="D23" s="17">
        <f t="shared" si="2"/>
        <v>-135</v>
      </c>
      <c r="E23" s="26">
        <f t="shared" si="3"/>
        <v>-8.2872928176795577E-2</v>
      </c>
      <c r="F23" s="148">
        <v>1404</v>
      </c>
      <c r="G23" s="142">
        <v>14</v>
      </c>
      <c r="H23" s="142">
        <v>6</v>
      </c>
      <c r="I23" s="142">
        <v>5</v>
      </c>
      <c r="J23" s="142">
        <v>0</v>
      </c>
      <c r="K23" s="142">
        <v>6</v>
      </c>
      <c r="L23" s="149">
        <v>59</v>
      </c>
      <c r="M23" s="143">
        <v>24</v>
      </c>
      <c r="N23" s="120">
        <v>1591</v>
      </c>
      <c r="O23" s="121">
        <v>2</v>
      </c>
      <c r="P23" s="121">
        <v>10</v>
      </c>
      <c r="Q23" s="121">
        <v>2</v>
      </c>
      <c r="R23" s="121">
        <v>1</v>
      </c>
      <c r="S23" s="121">
        <v>2</v>
      </c>
      <c r="T23" s="169">
        <v>21</v>
      </c>
      <c r="U23" s="156">
        <v>7</v>
      </c>
      <c r="V23" s="120">
        <f t="shared" si="4"/>
        <v>-187</v>
      </c>
      <c r="W23" s="121">
        <f t="shared" si="18"/>
        <v>12</v>
      </c>
      <c r="X23" s="121">
        <f t="shared" si="19"/>
        <v>-4</v>
      </c>
      <c r="Y23" s="121">
        <f t="shared" si="20"/>
        <v>3</v>
      </c>
      <c r="Z23" s="121">
        <f t="shared" si="21"/>
        <v>-1</v>
      </c>
      <c r="AA23" s="121">
        <f t="shared" si="22"/>
        <v>4</v>
      </c>
      <c r="AB23" s="169">
        <f t="shared" si="23"/>
        <v>38</v>
      </c>
      <c r="AC23" s="188">
        <f t="shared" si="5"/>
        <v>-0.11753614079195475</v>
      </c>
      <c r="AD23" s="189">
        <f t="shared" si="6"/>
        <v>6</v>
      </c>
      <c r="AE23" s="189">
        <f t="shared" si="7"/>
        <v>-0.4</v>
      </c>
      <c r="AF23" s="189">
        <f t="shared" si="8"/>
        <v>1.5</v>
      </c>
      <c r="AG23" s="189">
        <f t="shared" si="9"/>
        <v>-1</v>
      </c>
      <c r="AH23" s="189">
        <f t="shared" si="10"/>
        <v>2</v>
      </c>
      <c r="AI23" s="190">
        <f t="shared" si="11"/>
        <v>1.8095238095238095</v>
      </c>
    </row>
    <row r="24" spans="1:35" x14ac:dyDescent="0.25">
      <c r="A24" s="10" t="s">
        <v>77</v>
      </c>
      <c r="B24" s="92">
        <f>B22-B23</f>
        <v>1732</v>
      </c>
      <c r="C24" s="18">
        <f>C22-C23</f>
        <v>1680</v>
      </c>
      <c r="D24" s="19">
        <f t="shared" si="2"/>
        <v>52</v>
      </c>
      <c r="E24" s="27">
        <f t="shared" si="3"/>
        <v>3.0952380952380953E-2</v>
      </c>
      <c r="F24" s="150">
        <f>F22-F23</f>
        <v>1638</v>
      </c>
      <c r="G24" s="144">
        <f t="shared" ref="G24:M24" si="24">G22-G23</f>
        <v>10</v>
      </c>
      <c r="H24" s="144">
        <f t="shared" si="24"/>
        <v>5</v>
      </c>
      <c r="I24" s="144">
        <f t="shared" si="24"/>
        <v>5</v>
      </c>
      <c r="J24" s="144">
        <f t="shared" si="24"/>
        <v>0</v>
      </c>
      <c r="K24" s="144">
        <f t="shared" si="24"/>
        <v>12</v>
      </c>
      <c r="L24" s="151">
        <f t="shared" si="24"/>
        <v>62</v>
      </c>
      <c r="M24" s="145">
        <f t="shared" si="24"/>
        <v>36</v>
      </c>
      <c r="N24" s="124">
        <f t="shared" ref="N24:U24" si="25">N22-N23</f>
        <v>1638</v>
      </c>
      <c r="O24" s="125">
        <f t="shared" si="25"/>
        <v>16</v>
      </c>
      <c r="P24" s="125">
        <f t="shared" si="25"/>
        <v>3</v>
      </c>
      <c r="Q24" s="125">
        <f t="shared" si="25"/>
        <v>10</v>
      </c>
      <c r="R24" s="125">
        <f t="shared" si="25"/>
        <v>0</v>
      </c>
      <c r="S24" s="125">
        <f t="shared" si="25"/>
        <v>5</v>
      </c>
      <c r="T24" s="164">
        <f t="shared" si="25"/>
        <v>8</v>
      </c>
      <c r="U24" s="153">
        <f t="shared" si="25"/>
        <v>10</v>
      </c>
      <c r="V24" s="124">
        <f t="shared" si="4"/>
        <v>0</v>
      </c>
      <c r="W24" s="125">
        <f t="shared" si="18"/>
        <v>-6</v>
      </c>
      <c r="X24" s="125">
        <f t="shared" si="19"/>
        <v>2</v>
      </c>
      <c r="Y24" s="125">
        <f t="shared" si="20"/>
        <v>-5</v>
      </c>
      <c r="Z24" s="125">
        <f t="shared" si="21"/>
        <v>0</v>
      </c>
      <c r="AA24" s="125">
        <f t="shared" si="22"/>
        <v>7</v>
      </c>
      <c r="AB24" s="164">
        <f t="shared" si="23"/>
        <v>54</v>
      </c>
      <c r="AC24" s="179">
        <f t="shared" si="5"/>
        <v>0</v>
      </c>
      <c r="AD24" s="180">
        <f t="shared" si="6"/>
        <v>-0.375</v>
      </c>
      <c r="AE24" s="180">
        <f t="shared" si="7"/>
        <v>0.66666666666666663</v>
      </c>
      <c r="AF24" s="180">
        <f t="shared" si="8"/>
        <v>-0.5</v>
      </c>
      <c r="AG24" s="180" t="e">
        <f t="shared" si="9"/>
        <v>#DIV/0!</v>
      </c>
      <c r="AH24" s="180">
        <f t="shared" si="10"/>
        <v>1.4</v>
      </c>
      <c r="AI24" s="181">
        <f t="shared" si="11"/>
        <v>6.75</v>
      </c>
    </row>
    <row r="25" spans="1:35" x14ac:dyDescent="0.25">
      <c r="A25" s="4" t="s">
        <v>166</v>
      </c>
      <c r="B25" s="94">
        <v>3727</v>
      </c>
      <c r="C25" s="14">
        <v>3853</v>
      </c>
      <c r="D25" s="15">
        <f t="shared" si="2"/>
        <v>-126</v>
      </c>
      <c r="E25" s="25">
        <f t="shared" si="3"/>
        <v>-3.2701790812354012E-2</v>
      </c>
      <c r="F25" s="289">
        <v>3552</v>
      </c>
      <c r="G25" s="221">
        <v>10</v>
      </c>
      <c r="H25" s="221">
        <v>8</v>
      </c>
      <c r="I25" s="221">
        <v>10</v>
      </c>
      <c r="J25" s="221">
        <v>0</v>
      </c>
      <c r="K25" s="221">
        <v>19</v>
      </c>
      <c r="L25" s="222">
        <v>128</v>
      </c>
      <c r="M25" s="140">
        <v>21</v>
      </c>
      <c r="N25" s="115">
        <v>3763</v>
      </c>
      <c r="O25" s="116">
        <v>21</v>
      </c>
      <c r="P25" s="116">
        <v>6</v>
      </c>
      <c r="Q25" s="116">
        <v>16</v>
      </c>
      <c r="R25" s="116">
        <v>0</v>
      </c>
      <c r="S25" s="116">
        <v>6</v>
      </c>
      <c r="T25" s="165">
        <v>41</v>
      </c>
      <c r="U25" s="154">
        <v>22</v>
      </c>
      <c r="V25" s="115">
        <f t="shared" si="4"/>
        <v>-211</v>
      </c>
      <c r="W25" s="116">
        <f t="shared" si="18"/>
        <v>-11</v>
      </c>
      <c r="X25" s="116">
        <f t="shared" si="19"/>
        <v>2</v>
      </c>
      <c r="Y25" s="116">
        <f t="shared" si="20"/>
        <v>-6</v>
      </c>
      <c r="Z25" s="116">
        <f t="shared" si="21"/>
        <v>0</v>
      </c>
      <c r="AA25" s="116">
        <f t="shared" si="22"/>
        <v>13</v>
      </c>
      <c r="AB25" s="165">
        <f t="shared" si="23"/>
        <v>87</v>
      </c>
      <c r="AC25" s="182">
        <f t="shared" si="5"/>
        <v>-5.607228275312251E-2</v>
      </c>
      <c r="AD25" s="183">
        <f t="shared" si="6"/>
        <v>-0.52380952380952384</v>
      </c>
      <c r="AE25" s="183">
        <f t="shared" si="7"/>
        <v>0.33333333333333331</v>
      </c>
      <c r="AF25" s="183">
        <f t="shared" si="8"/>
        <v>-0.375</v>
      </c>
      <c r="AG25" s="183" t="e">
        <f t="shared" si="9"/>
        <v>#DIV/0!</v>
      </c>
      <c r="AH25" s="183">
        <f t="shared" si="10"/>
        <v>2.1666666666666665</v>
      </c>
      <c r="AI25" s="184">
        <f t="shared" si="11"/>
        <v>2.1219512195121952</v>
      </c>
    </row>
    <row r="26" spans="1:35" x14ac:dyDescent="0.25">
      <c r="A26" s="9" t="s">
        <v>167</v>
      </c>
      <c r="B26" s="95">
        <v>879</v>
      </c>
      <c r="C26" s="16">
        <v>477</v>
      </c>
      <c r="D26" s="17">
        <f t="shared" si="2"/>
        <v>402</v>
      </c>
      <c r="E26" s="26">
        <f t="shared" si="3"/>
        <v>0.84276729559748431</v>
      </c>
      <c r="F26" s="148">
        <v>819</v>
      </c>
      <c r="G26" s="142">
        <v>0</v>
      </c>
      <c r="H26" s="142">
        <v>2</v>
      </c>
      <c r="I26" s="142">
        <v>4</v>
      </c>
      <c r="J26" s="142">
        <v>0</v>
      </c>
      <c r="K26" s="142">
        <v>5</v>
      </c>
      <c r="L26" s="149">
        <v>49</v>
      </c>
      <c r="M26" s="143">
        <v>4</v>
      </c>
      <c r="N26" s="120">
        <v>455</v>
      </c>
      <c r="O26" s="121">
        <v>10</v>
      </c>
      <c r="P26" s="121">
        <v>0</v>
      </c>
      <c r="Q26" s="121">
        <v>1</v>
      </c>
      <c r="R26" s="121">
        <v>0</v>
      </c>
      <c r="S26" s="121">
        <v>1</v>
      </c>
      <c r="T26" s="169">
        <v>10</v>
      </c>
      <c r="U26" s="156">
        <v>10</v>
      </c>
      <c r="V26" s="120">
        <f t="shared" si="4"/>
        <v>364</v>
      </c>
      <c r="W26" s="121">
        <f t="shared" si="18"/>
        <v>-10</v>
      </c>
      <c r="X26" s="121">
        <f t="shared" si="19"/>
        <v>2</v>
      </c>
      <c r="Y26" s="121">
        <f t="shared" si="20"/>
        <v>3</v>
      </c>
      <c r="Z26" s="121">
        <f t="shared" si="21"/>
        <v>0</v>
      </c>
      <c r="AA26" s="121">
        <f t="shared" si="22"/>
        <v>4</v>
      </c>
      <c r="AB26" s="169">
        <f t="shared" si="23"/>
        <v>39</v>
      </c>
      <c r="AC26" s="188">
        <f t="shared" si="5"/>
        <v>0.8</v>
      </c>
      <c r="AD26" s="189">
        <f t="shared" si="6"/>
        <v>-1</v>
      </c>
      <c r="AE26" s="189" t="e">
        <f t="shared" si="7"/>
        <v>#DIV/0!</v>
      </c>
      <c r="AF26" s="189">
        <f t="shared" si="8"/>
        <v>3</v>
      </c>
      <c r="AG26" s="189" t="e">
        <f t="shared" si="9"/>
        <v>#DIV/0!</v>
      </c>
      <c r="AH26" s="189">
        <f t="shared" si="10"/>
        <v>4</v>
      </c>
      <c r="AI26" s="190">
        <f t="shared" si="11"/>
        <v>3.9</v>
      </c>
    </row>
    <row r="27" spans="1:35" x14ac:dyDescent="0.25">
      <c r="A27" s="10" t="s">
        <v>168</v>
      </c>
      <c r="B27" s="92">
        <f>B25-B26</f>
        <v>2848</v>
      </c>
      <c r="C27" s="18">
        <f>C25-C26</f>
        <v>3376</v>
      </c>
      <c r="D27" s="19">
        <f t="shared" si="2"/>
        <v>-528</v>
      </c>
      <c r="E27" s="27">
        <f t="shared" si="3"/>
        <v>-0.15639810426540285</v>
      </c>
      <c r="F27" s="150">
        <f>F25-F26</f>
        <v>2733</v>
      </c>
      <c r="G27" s="144">
        <f t="shared" ref="G27:M27" si="26">G25-G26</f>
        <v>10</v>
      </c>
      <c r="H27" s="144">
        <f t="shared" si="26"/>
        <v>6</v>
      </c>
      <c r="I27" s="144">
        <f t="shared" si="26"/>
        <v>6</v>
      </c>
      <c r="J27" s="144">
        <f t="shared" si="26"/>
        <v>0</v>
      </c>
      <c r="K27" s="144">
        <f t="shared" si="26"/>
        <v>14</v>
      </c>
      <c r="L27" s="151">
        <f t="shared" si="26"/>
        <v>79</v>
      </c>
      <c r="M27" s="145">
        <f t="shared" si="26"/>
        <v>17</v>
      </c>
      <c r="N27" s="124">
        <f t="shared" ref="N27:U27" si="27">N25-N26</f>
        <v>3308</v>
      </c>
      <c r="O27" s="125">
        <f t="shared" si="27"/>
        <v>11</v>
      </c>
      <c r="P27" s="125">
        <f t="shared" si="27"/>
        <v>6</v>
      </c>
      <c r="Q27" s="125">
        <f t="shared" si="27"/>
        <v>15</v>
      </c>
      <c r="R27" s="125">
        <f t="shared" si="27"/>
        <v>0</v>
      </c>
      <c r="S27" s="125">
        <f t="shared" si="27"/>
        <v>5</v>
      </c>
      <c r="T27" s="164">
        <f t="shared" si="27"/>
        <v>31</v>
      </c>
      <c r="U27" s="153">
        <f t="shared" si="27"/>
        <v>12</v>
      </c>
      <c r="V27" s="124">
        <f t="shared" si="4"/>
        <v>-575</v>
      </c>
      <c r="W27" s="125">
        <f t="shared" si="18"/>
        <v>-1</v>
      </c>
      <c r="X27" s="125">
        <f t="shared" si="19"/>
        <v>0</v>
      </c>
      <c r="Y27" s="125">
        <f t="shared" si="20"/>
        <v>-9</v>
      </c>
      <c r="Z27" s="125">
        <f t="shared" si="21"/>
        <v>0</v>
      </c>
      <c r="AA27" s="125">
        <f t="shared" si="22"/>
        <v>9</v>
      </c>
      <c r="AB27" s="164">
        <f t="shared" si="23"/>
        <v>48</v>
      </c>
      <c r="AC27" s="179">
        <f t="shared" si="5"/>
        <v>-0.17382103990326481</v>
      </c>
      <c r="AD27" s="180">
        <f t="shared" si="6"/>
        <v>-9.0909090909090912E-2</v>
      </c>
      <c r="AE27" s="180">
        <f t="shared" si="7"/>
        <v>0</v>
      </c>
      <c r="AF27" s="180">
        <f t="shared" si="8"/>
        <v>-0.6</v>
      </c>
      <c r="AG27" s="180" t="e">
        <f t="shared" si="9"/>
        <v>#DIV/0!</v>
      </c>
      <c r="AH27" s="180">
        <f t="shared" si="10"/>
        <v>1.8</v>
      </c>
      <c r="AI27" s="181">
        <f t="shared" si="11"/>
        <v>1.5483870967741935</v>
      </c>
    </row>
    <row r="28" spans="1:35" x14ac:dyDescent="0.25">
      <c r="A28" s="4" t="s">
        <v>38</v>
      </c>
      <c r="B28" s="94">
        <v>2084</v>
      </c>
      <c r="C28" s="14">
        <v>2258</v>
      </c>
      <c r="D28" s="15">
        <f t="shared" si="2"/>
        <v>-174</v>
      </c>
      <c r="E28" s="25">
        <f t="shared" si="3"/>
        <v>-7.7059344552701511E-2</v>
      </c>
      <c r="F28" s="289">
        <v>1975</v>
      </c>
      <c r="G28" s="221">
        <v>3</v>
      </c>
      <c r="H28" s="221">
        <v>4</v>
      </c>
      <c r="I28" s="221">
        <v>15</v>
      </c>
      <c r="J28" s="221">
        <v>2</v>
      </c>
      <c r="K28" s="221">
        <v>10</v>
      </c>
      <c r="L28" s="222">
        <v>75</v>
      </c>
      <c r="M28" s="140">
        <v>24</v>
      </c>
      <c r="N28" s="115">
        <v>2204</v>
      </c>
      <c r="O28" s="116">
        <v>10</v>
      </c>
      <c r="P28" s="116">
        <v>5</v>
      </c>
      <c r="Q28" s="116">
        <v>3</v>
      </c>
      <c r="R28" s="116">
        <v>0</v>
      </c>
      <c r="S28" s="116">
        <v>9</v>
      </c>
      <c r="T28" s="165">
        <v>27</v>
      </c>
      <c r="U28" s="154">
        <v>11</v>
      </c>
      <c r="V28" s="115">
        <f t="shared" si="4"/>
        <v>-229</v>
      </c>
      <c r="W28" s="116">
        <f t="shared" si="18"/>
        <v>-7</v>
      </c>
      <c r="X28" s="116">
        <f t="shared" si="19"/>
        <v>-1</v>
      </c>
      <c r="Y28" s="116">
        <f t="shared" si="20"/>
        <v>12</v>
      </c>
      <c r="Z28" s="116">
        <f t="shared" si="21"/>
        <v>2</v>
      </c>
      <c r="AA28" s="116">
        <f t="shared" si="22"/>
        <v>1</v>
      </c>
      <c r="AB28" s="165">
        <f t="shared" si="23"/>
        <v>48</v>
      </c>
      <c r="AC28" s="182">
        <f t="shared" si="5"/>
        <v>-0.10390199637023594</v>
      </c>
      <c r="AD28" s="183">
        <f t="shared" si="6"/>
        <v>-0.7</v>
      </c>
      <c r="AE28" s="183">
        <f t="shared" si="7"/>
        <v>-0.2</v>
      </c>
      <c r="AF28" s="183">
        <f t="shared" si="8"/>
        <v>4</v>
      </c>
      <c r="AG28" s="183" t="e">
        <f t="shared" si="9"/>
        <v>#DIV/0!</v>
      </c>
      <c r="AH28" s="183">
        <f t="shared" si="10"/>
        <v>0.1111111111111111</v>
      </c>
      <c r="AI28" s="184">
        <f t="shared" si="11"/>
        <v>1.7777777777777777</v>
      </c>
    </row>
    <row r="29" spans="1:35" x14ac:dyDescent="0.25">
      <c r="A29" s="9" t="s">
        <v>169</v>
      </c>
      <c r="B29" s="95">
        <v>458</v>
      </c>
      <c r="C29" s="16">
        <v>509</v>
      </c>
      <c r="D29" s="17">
        <f t="shared" si="2"/>
        <v>-51</v>
      </c>
      <c r="E29" s="26">
        <f t="shared" si="3"/>
        <v>-0.10019646365422397</v>
      </c>
      <c r="F29" s="148">
        <v>435</v>
      </c>
      <c r="G29" s="142">
        <v>0</v>
      </c>
      <c r="H29" s="142">
        <v>0</v>
      </c>
      <c r="I29" s="142">
        <v>3</v>
      </c>
      <c r="J29" s="142">
        <v>0</v>
      </c>
      <c r="K29" s="142">
        <v>2</v>
      </c>
      <c r="L29" s="149">
        <v>18</v>
      </c>
      <c r="M29" s="143">
        <v>5</v>
      </c>
      <c r="N29" s="120">
        <v>504</v>
      </c>
      <c r="O29" s="121">
        <v>0</v>
      </c>
      <c r="P29" s="121">
        <v>0</v>
      </c>
      <c r="Q29" s="121">
        <v>3</v>
      </c>
      <c r="R29" s="121">
        <v>0</v>
      </c>
      <c r="S29" s="121">
        <v>1</v>
      </c>
      <c r="T29" s="169">
        <v>1</v>
      </c>
      <c r="U29" s="156">
        <v>1</v>
      </c>
      <c r="V29" s="120">
        <f t="shared" si="4"/>
        <v>-69</v>
      </c>
      <c r="W29" s="121">
        <f t="shared" si="18"/>
        <v>0</v>
      </c>
      <c r="X29" s="121">
        <f t="shared" si="19"/>
        <v>0</v>
      </c>
      <c r="Y29" s="121">
        <f t="shared" si="20"/>
        <v>0</v>
      </c>
      <c r="Z29" s="121">
        <f t="shared" si="21"/>
        <v>0</v>
      </c>
      <c r="AA29" s="121">
        <f t="shared" si="22"/>
        <v>1</v>
      </c>
      <c r="AB29" s="169">
        <f t="shared" si="23"/>
        <v>17</v>
      </c>
      <c r="AC29" s="188">
        <f t="shared" si="5"/>
        <v>-0.13690476190476192</v>
      </c>
      <c r="AD29" s="189" t="e">
        <f t="shared" si="6"/>
        <v>#DIV/0!</v>
      </c>
      <c r="AE29" s="189" t="e">
        <f t="shared" si="7"/>
        <v>#DIV/0!</v>
      </c>
      <c r="AF29" s="189">
        <f t="shared" si="8"/>
        <v>0</v>
      </c>
      <c r="AG29" s="189" t="e">
        <f t="shared" si="9"/>
        <v>#DIV/0!</v>
      </c>
      <c r="AH29" s="189">
        <f t="shared" si="10"/>
        <v>1</v>
      </c>
      <c r="AI29" s="190">
        <f t="shared" si="11"/>
        <v>17</v>
      </c>
    </row>
    <row r="30" spans="1:35" x14ac:dyDescent="0.25">
      <c r="A30" s="9" t="s">
        <v>170</v>
      </c>
      <c r="B30" s="95">
        <v>415</v>
      </c>
      <c r="C30" s="16">
        <v>474</v>
      </c>
      <c r="D30" s="17">
        <f t="shared" si="2"/>
        <v>-59</v>
      </c>
      <c r="E30" s="26">
        <f t="shared" si="3"/>
        <v>-0.12447257383966245</v>
      </c>
      <c r="F30" s="148">
        <v>392</v>
      </c>
      <c r="G30" s="142">
        <v>0</v>
      </c>
      <c r="H30" s="142">
        <v>3</v>
      </c>
      <c r="I30" s="142">
        <v>2</v>
      </c>
      <c r="J30" s="142">
        <v>1</v>
      </c>
      <c r="K30" s="142">
        <v>1</v>
      </c>
      <c r="L30" s="149">
        <v>16</v>
      </c>
      <c r="M30" s="143">
        <v>5</v>
      </c>
      <c r="N30" s="120">
        <v>452</v>
      </c>
      <c r="O30" s="121">
        <v>9</v>
      </c>
      <c r="P30" s="121">
        <v>2</v>
      </c>
      <c r="Q30" s="121">
        <v>0</v>
      </c>
      <c r="R30" s="121">
        <v>0</v>
      </c>
      <c r="S30" s="121">
        <v>1</v>
      </c>
      <c r="T30" s="169">
        <v>10</v>
      </c>
      <c r="U30" s="156">
        <v>5</v>
      </c>
      <c r="V30" s="120">
        <f t="shared" si="4"/>
        <v>-60</v>
      </c>
      <c r="W30" s="121">
        <f t="shared" si="18"/>
        <v>-9</v>
      </c>
      <c r="X30" s="121">
        <f t="shared" si="19"/>
        <v>1</v>
      </c>
      <c r="Y30" s="121">
        <f t="shared" si="20"/>
        <v>2</v>
      </c>
      <c r="Z30" s="121">
        <f t="shared" si="21"/>
        <v>1</v>
      </c>
      <c r="AA30" s="121">
        <f t="shared" si="22"/>
        <v>0</v>
      </c>
      <c r="AB30" s="169">
        <f t="shared" si="23"/>
        <v>6</v>
      </c>
      <c r="AC30" s="188">
        <f t="shared" si="5"/>
        <v>-0.13274336283185842</v>
      </c>
      <c r="AD30" s="189">
        <f t="shared" si="6"/>
        <v>-1</v>
      </c>
      <c r="AE30" s="189">
        <f t="shared" si="7"/>
        <v>0.5</v>
      </c>
      <c r="AF30" s="189" t="e">
        <f t="shared" si="8"/>
        <v>#DIV/0!</v>
      </c>
      <c r="AG30" s="189" t="e">
        <f t="shared" si="9"/>
        <v>#DIV/0!</v>
      </c>
      <c r="AH30" s="189">
        <f t="shared" si="10"/>
        <v>0</v>
      </c>
      <c r="AI30" s="190">
        <f t="shared" si="11"/>
        <v>0.6</v>
      </c>
    </row>
    <row r="31" spans="1:35" x14ac:dyDescent="0.25">
      <c r="A31" s="10" t="s">
        <v>40</v>
      </c>
      <c r="B31" s="92">
        <f>B28-(B29+B30)</f>
        <v>1211</v>
      </c>
      <c r="C31" s="18">
        <f>C28-(C29+C30)</f>
        <v>1275</v>
      </c>
      <c r="D31" s="19">
        <f t="shared" si="2"/>
        <v>-64</v>
      </c>
      <c r="E31" s="27">
        <f t="shared" si="3"/>
        <v>-5.0196078431372547E-2</v>
      </c>
      <c r="F31" s="150">
        <f>F28-(F29+F30)</f>
        <v>1148</v>
      </c>
      <c r="G31" s="144">
        <f t="shared" ref="G31:M31" si="28">G28-(G29+G30)</f>
        <v>3</v>
      </c>
      <c r="H31" s="144">
        <f t="shared" si="28"/>
        <v>1</v>
      </c>
      <c r="I31" s="144">
        <f t="shared" si="28"/>
        <v>10</v>
      </c>
      <c r="J31" s="144">
        <f t="shared" si="28"/>
        <v>1</v>
      </c>
      <c r="K31" s="144">
        <f t="shared" si="28"/>
        <v>7</v>
      </c>
      <c r="L31" s="151">
        <f t="shared" si="28"/>
        <v>41</v>
      </c>
      <c r="M31" s="145">
        <f t="shared" si="28"/>
        <v>14</v>
      </c>
      <c r="N31" s="124">
        <f t="shared" ref="N31:U31" si="29">N28-(N29+N30)</f>
        <v>1248</v>
      </c>
      <c r="O31" s="125">
        <f t="shared" si="29"/>
        <v>1</v>
      </c>
      <c r="P31" s="125">
        <f t="shared" si="29"/>
        <v>3</v>
      </c>
      <c r="Q31" s="125">
        <f t="shared" si="29"/>
        <v>0</v>
      </c>
      <c r="R31" s="125">
        <f t="shared" si="29"/>
        <v>0</v>
      </c>
      <c r="S31" s="125">
        <f t="shared" si="29"/>
        <v>7</v>
      </c>
      <c r="T31" s="164">
        <f t="shared" si="29"/>
        <v>16</v>
      </c>
      <c r="U31" s="153">
        <f t="shared" si="29"/>
        <v>5</v>
      </c>
      <c r="V31" s="124">
        <f t="shared" si="4"/>
        <v>-100</v>
      </c>
      <c r="W31" s="125">
        <f t="shared" si="18"/>
        <v>2</v>
      </c>
      <c r="X31" s="125">
        <f t="shared" si="19"/>
        <v>-2</v>
      </c>
      <c r="Y31" s="125">
        <f t="shared" si="20"/>
        <v>10</v>
      </c>
      <c r="Z31" s="125">
        <f t="shared" si="21"/>
        <v>1</v>
      </c>
      <c r="AA31" s="125">
        <f t="shared" si="22"/>
        <v>0</v>
      </c>
      <c r="AB31" s="164">
        <f t="shared" si="23"/>
        <v>25</v>
      </c>
      <c r="AC31" s="179">
        <f t="shared" si="5"/>
        <v>-8.0128205128205135E-2</v>
      </c>
      <c r="AD31" s="180">
        <f t="shared" si="6"/>
        <v>2</v>
      </c>
      <c r="AE31" s="180">
        <f t="shared" si="7"/>
        <v>-0.66666666666666663</v>
      </c>
      <c r="AF31" s="180" t="e">
        <f t="shared" si="8"/>
        <v>#DIV/0!</v>
      </c>
      <c r="AG31" s="180" t="e">
        <f t="shared" si="9"/>
        <v>#DIV/0!</v>
      </c>
      <c r="AH31" s="180">
        <f t="shared" si="10"/>
        <v>0</v>
      </c>
      <c r="AI31" s="181">
        <f t="shared" si="11"/>
        <v>1.5625</v>
      </c>
    </row>
    <row r="32" spans="1:35" x14ac:dyDescent="0.25">
      <c r="A32" s="4" t="s">
        <v>171</v>
      </c>
      <c r="B32" s="94">
        <v>3829</v>
      </c>
      <c r="C32" s="14">
        <v>3992</v>
      </c>
      <c r="D32" s="15">
        <f t="shared" si="2"/>
        <v>-163</v>
      </c>
      <c r="E32" s="25">
        <f t="shared" si="3"/>
        <v>-4.0831663326653306E-2</v>
      </c>
      <c r="F32" s="289">
        <v>3672</v>
      </c>
      <c r="G32" s="221">
        <v>8</v>
      </c>
      <c r="H32" s="221">
        <v>9</v>
      </c>
      <c r="I32" s="221">
        <v>3</v>
      </c>
      <c r="J32" s="221">
        <v>0</v>
      </c>
      <c r="K32" s="221">
        <v>11</v>
      </c>
      <c r="L32" s="222">
        <v>126</v>
      </c>
      <c r="M32" s="140">
        <v>27</v>
      </c>
      <c r="N32" s="115">
        <v>3941</v>
      </c>
      <c r="O32" s="116">
        <v>2</v>
      </c>
      <c r="P32" s="116">
        <v>14</v>
      </c>
      <c r="Q32" s="116">
        <v>3</v>
      </c>
      <c r="R32" s="116">
        <v>0</v>
      </c>
      <c r="S32" s="116">
        <v>4</v>
      </c>
      <c r="T32" s="165">
        <v>28</v>
      </c>
      <c r="U32" s="154">
        <v>28</v>
      </c>
      <c r="V32" s="115">
        <f t="shared" si="4"/>
        <v>-269</v>
      </c>
      <c r="W32" s="116">
        <f t="shared" si="18"/>
        <v>6</v>
      </c>
      <c r="X32" s="116">
        <f t="shared" si="19"/>
        <v>-5</v>
      </c>
      <c r="Y32" s="116">
        <f t="shared" si="20"/>
        <v>0</v>
      </c>
      <c r="Z32" s="116">
        <f t="shared" si="21"/>
        <v>0</v>
      </c>
      <c r="AA32" s="116">
        <f t="shared" si="22"/>
        <v>7</v>
      </c>
      <c r="AB32" s="165">
        <f t="shared" si="23"/>
        <v>98</v>
      </c>
      <c r="AC32" s="182">
        <f t="shared" si="5"/>
        <v>-6.8256787617355999E-2</v>
      </c>
      <c r="AD32" s="183">
        <f t="shared" si="6"/>
        <v>3</v>
      </c>
      <c r="AE32" s="183">
        <f t="shared" si="7"/>
        <v>-0.35714285714285715</v>
      </c>
      <c r="AF32" s="183">
        <f t="shared" si="8"/>
        <v>0</v>
      </c>
      <c r="AG32" s="183" t="e">
        <f t="shared" si="9"/>
        <v>#DIV/0!</v>
      </c>
      <c r="AH32" s="183">
        <f t="shared" si="10"/>
        <v>1.75</v>
      </c>
      <c r="AI32" s="184">
        <f t="shared" si="11"/>
        <v>3.5</v>
      </c>
    </row>
    <row r="33" spans="1:35" x14ac:dyDescent="0.25">
      <c r="A33" s="9" t="s">
        <v>172</v>
      </c>
      <c r="B33" s="95">
        <v>1989</v>
      </c>
      <c r="C33" s="16">
        <v>2046</v>
      </c>
      <c r="D33" s="17">
        <f t="shared" si="2"/>
        <v>-57</v>
      </c>
      <c r="E33" s="26">
        <f t="shared" si="3"/>
        <v>-2.7859237536656891E-2</v>
      </c>
      <c r="F33" s="148">
        <v>1895</v>
      </c>
      <c r="G33" s="142">
        <v>7</v>
      </c>
      <c r="H33" s="142">
        <v>7</v>
      </c>
      <c r="I33" s="142">
        <v>0</v>
      </c>
      <c r="J33" s="142">
        <v>0</v>
      </c>
      <c r="K33" s="142">
        <v>7</v>
      </c>
      <c r="L33" s="149">
        <v>73</v>
      </c>
      <c r="M33" s="143">
        <v>14</v>
      </c>
      <c r="N33" s="120">
        <v>2022</v>
      </c>
      <c r="O33" s="121">
        <v>2</v>
      </c>
      <c r="P33" s="121">
        <v>4</v>
      </c>
      <c r="Q33" s="121">
        <v>1</v>
      </c>
      <c r="R33" s="121">
        <v>0</v>
      </c>
      <c r="S33" s="121">
        <v>4</v>
      </c>
      <c r="T33" s="169">
        <v>13</v>
      </c>
      <c r="U33" s="156">
        <v>22</v>
      </c>
      <c r="V33" s="120">
        <f t="shared" si="4"/>
        <v>-127</v>
      </c>
      <c r="W33" s="121">
        <f t="shared" si="18"/>
        <v>5</v>
      </c>
      <c r="X33" s="121">
        <f t="shared" si="19"/>
        <v>3</v>
      </c>
      <c r="Y33" s="121">
        <f t="shared" si="20"/>
        <v>-1</v>
      </c>
      <c r="Z33" s="121">
        <f t="shared" si="21"/>
        <v>0</v>
      </c>
      <c r="AA33" s="121">
        <f t="shared" si="22"/>
        <v>3</v>
      </c>
      <c r="AB33" s="169">
        <f t="shared" si="23"/>
        <v>60</v>
      </c>
      <c r="AC33" s="188">
        <f t="shared" si="5"/>
        <v>-6.2809099901088031E-2</v>
      </c>
      <c r="AD33" s="189">
        <f t="shared" si="6"/>
        <v>2.5</v>
      </c>
      <c r="AE33" s="189">
        <f t="shared" si="7"/>
        <v>0.75</v>
      </c>
      <c r="AF33" s="189">
        <f t="shared" si="8"/>
        <v>-1</v>
      </c>
      <c r="AG33" s="189" t="e">
        <f t="shared" si="9"/>
        <v>#DIV/0!</v>
      </c>
      <c r="AH33" s="189">
        <f t="shared" si="10"/>
        <v>0.75</v>
      </c>
      <c r="AI33" s="190">
        <f t="shared" si="11"/>
        <v>4.615384615384615</v>
      </c>
    </row>
    <row r="34" spans="1:35" x14ac:dyDescent="0.25">
      <c r="A34" s="10" t="s">
        <v>173</v>
      </c>
      <c r="B34" s="92">
        <f>B32-B33</f>
        <v>1840</v>
      </c>
      <c r="C34" s="18">
        <f>C32-C33</f>
        <v>1946</v>
      </c>
      <c r="D34" s="19">
        <f t="shared" si="2"/>
        <v>-106</v>
      </c>
      <c r="E34" s="27">
        <f t="shared" si="3"/>
        <v>-5.4470709146968138E-2</v>
      </c>
      <c r="F34" s="150">
        <f>F32-F33</f>
        <v>1777</v>
      </c>
      <c r="G34" s="144">
        <f t="shared" ref="G34:M34" si="30">G32-G33</f>
        <v>1</v>
      </c>
      <c r="H34" s="144">
        <f t="shared" si="30"/>
        <v>2</v>
      </c>
      <c r="I34" s="144">
        <f t="shared" si="30"/>
        <v>3</v>
      </c>
      <c r="J34" s="144">
        <f t="shared" si="30"/>
        <v>0</v>
      </c>
      <c r="K34" s="144">
        <f t="shared" si="30"/>
        <v>4</v>
      </c>
      <c r="L34" s="151">
        <f t="shared" si="30"/>
        <v>53</v>
      </c>
      <c r="M34" s="145">
        <f t="shared" si="30"/>
        <v>13</v>
      </c>
      <c r="N34" s="124">
        <f t="shared" ref="N34:U34" si="31">N32-N33</f>
        <v>1919</v>
      </c>
      <c r="O34" s="125">
        <f t="shared" si="31"/>
        <v>0</v>
      </c>
      <c r="P34" s="125">
        <f t="shared" si="31"/>
        <v>10</v>
      </c>
      <c r="Q34" s="125">
        <f t="shared" si="31"/>
        <v>2</v>
      </c>
      <c r="R34" s="125">
        <f t="shared" si="31"/>
        <v>0</v>
      </c>
      <c r="S34" s="125">
        <f t="shared" si="31"/>
        <v>0</v>
      </c>
      <c r="T34" s="164">
        <f t="shared" si="31"/>
        <v>15</v>
      </c>
      <c r="U34" s="153">
        <f t="shared" si="31"/>
        <v>6</v>
      </c>
      <c r="V34" s="124">
        <f t="shared" si="4"/>
        <v>-142</v>
      </c>
      <c r="W34" s="125">
        <f t="shared" si="18"/>
        <v>1</v>
      </c>
      <c r="X34" s="125">
        <f t="shared" si="19"/>
        <v>-8</v>
      </c>
      <c r="Y34" s="125">
        <f t="shared" si="20"/>
        <v>1</v>
      </c>
      <c r="Z34" s="125">
        <f t="shared" si="21"/>
        <v>0</v>
      </c>
      <c r="AA34" s="125">
        <f t="shared" si="22"/>
        <v>4</v>
      </c>
      <c r="AB34" s="164">
        <f t="shared" si="23"/>
        <v>38</v>
      </c>
      <c r="AC34" s="179">
        <f t="shared" si="5"/>
        <v>-7.3996873371547686E-2</v>
      </c>
      <c r="AD34" s="180" t="e">
        <f t="shared" si="6"/>
        <v>#DIV/0!</v>
      </c>
      <c r="AE34" s="180">
        <f t="shared" si="7"/>
        <v>-0.8</v>
      </c>
      <c r="AF34" s="180">
        <f t="shared" si="8"/>
        <v>0.5</v>
      </c>
      <c r="AG34" s="180" t="e">
        <f t="shared" si="9"/>
        <v>#DIV/0!</v>
      </c>
      <c r="AH34" s="180" t="e">
        <f t="shared" si="10"/>
        <v>#DIV/0!</v>
      </c>
      <c r="AI34" s="181">
        <f t="shared" si="11"/>
        <v>2.5333333333333332</v>
      </c>
    </row>
    <row r="35" spans="1:35" x14ac:dyDescent="0.25">
      <c r="A35" s="4" t="s">
        <v>174</v>
      </c>
      <c r="B35" s="94">
        <v>2669</v>
      </c>
      <c r="C35" s="14">
        <v>2790</v>
      </c>
      <c r="D35" s="15">
        <f t="shared" si="2"/>
        <v>-121</v>
      </c>
      <c r="E35" s="25">
        <f t="shared" si="3"/>
        <v>-4.3369175627240145E-2</v>
      </c>
      <c r="F35" s="289">
        <v>2549</v>
      </c>
      <c r="G35" s="221">
        <v>9</v>
      </c>
      <c r="H35" s="221">
        <v>9</v>
      </c>
      <c r="I35" s="221">
        <v>0</v>
      </c>
      <c r="J35" s="221">
        <v>2</v>
      </c>
      <c r="K35" s="221">
        <v>10</v>
      </c>
      <c r="L35" s="222">
        <v>90</v>
      </c>
      <c r="M35" s="140">
        <v>26</v>
      </c>
      <c r="N35" s="115">
        <v>2729</v>
      </c>
      <c r="O35" s="116">
        <v>14</v>
      </c>
      <c r="P35" s="116">
        <v>4</v>
      </c>
      <c r="Q35" s="116">
        <v>7</v>
      </c>
      <c r="R35" s="116">
        <v>0</v>
      </c>
      <c r="S35" s="116">
        <v>3</v>
      </c>
      <c r="T35" s="165">
        <v>33</v>
      </c>
      <c r="U35" s="154">
        <v>16</v>
      </c>
      <c r="V35" s="115">
        <f t="shared" si="4"/>
        <v>-180</v>
      </c>
      <c r="W35" s="116">
        <f t="shared" si="18"/>
        <v>-5</v>
      </c>
      <c r="X35" s="116">
        <f t="shared" si="19"/>
        <v>5</v>
      </c>
      <c r="Y35" s="116">
        <f t="shared" si="20"/>
        <v>-7</v>
      </c>
      <c r="Z35" s="116">
        <f t="shared" si="21"/>
        <v>2</v>
      </c>
      <c r="AA35" s="116">
        <f t="shared" si="22"/>
        <v>7</v>
      </c>
      <c r="AB35" s="165">
        <f t="shared" si="23"/>
        <v>57</v>
      </c>
      <c r="AC35" s="182">
        <f t="shared" si="5"/>
        <v>-6.5958226456577507E-2</v>
      </c>
      <c r="AD35" s="183">
        <f t="shared" si="6"/>
        <v>-0.35714285714285715</v>
      </c>
      <c r="AE35" s="183">
        <f t="shared" si="7"/>
        <v>1.25</v>
      </c>
      <c r="AF35" s="183">
        <f t="shared" si="8"/>
        <v>-1</v>
      </c>
      <c r="AG35" s="183" t="e">
        <f t="shared" si="9"/>
        <v>#DIV/0!</v>
      </c>
      <c r="AH35" s="183">
        <f t="shared" si="10"/>
        <v>2.3333333333333335</v>
      </c>
      <c r="AI35" s="184">
        <f t="shared" si="11"/>
        <v>1.7272727272727273</v>
      </c>
    </row>
    <row r="36" spans="1:35" x14ac:dyDescent="0.25">
      <c r="A36" s="9" t="s">
        <v>167</v>
      </c>
      <c r="B36" s="95">
        <v>455</v>
      </c>
      <c r="C36" s="16">
        <v>863</v>
      </c>
      <c r="D36" s="17">
        <f t="shared" si="2"/>
        <v>-408</v>
      </c>
      <c r="E36" s="26">
        <f t="shared" si="3"/>
        <v>-0.47276940903823872</v>
      </c>
      <c r="F36" s="148">
        <v>426</v>
      </c>
      <c r="G36" s="142">
        <v>3</v>
      </c>
      <c r="H36" s="142">
        <v>6</v>
      </c>
      <c r="I36" s="142">
        <v>0</v>
      </c>
      <c r="J36" s="142">
        <v>0</v>
      </c>
      <c r="K36" s="142">
        <v>5</v>
      </c>
      <c r="L36" s="149">
        <v>15</v>
      </c>
      <c r="M36" s="143">
        <v>5</v>
      </c>
      <c r="N36" s="120">
        <v>837</v>
      </c>
      <c r="O36" s="121">
        <v>3</v>
      </c>
      <c r="P36" s="121">
        <v>1</v>
      </c>
      <c r="Q36" s="121">
        <v>7</v>
      </c>
      <c r="R36" s="121">
        <v>0</v>
      </c>
      <c r="S36" s="121">
        <v>1</v>
      </c>
      <c r="T36" s="169">
        <v>14</v>
      </c>
      <c r="U36" s="156">
        <v>9</v>
      </c>
      <c r="V36" s="120">
        <f t="shared" si="4"/>
        <v>-411</v>
      </c>
      <c r="W36" s="121">
        <f t="shared" si="18"/>
        <v>0</v>
      </c>
      <c r="X36" s="121">
        <f t="shared" si="19"/>
        <v>5</v>
      </c>
      <c r="Y36" s="121">
        <f t="shared" si="20"/>
        <v>-7</v>
      </c>
      <c r="Z36" s="121">
        <f t="shared" si="21"/>
        <v>0</v>
      </c>
      <c r="AA36" s="121">
        <f t="shared" si="22"/>
        <v>4</v>
      </c>
      <c r="AB36" s="169">
        <f t="shared" si="23"/>
        <v>1</v>
      </c>
      <c r="AC36" s="188">
        <f t="shared" si="5"/>
        <v>-0.49103942652329752</v>
      </c>
      <c r="AD36" s="189">
        <f t="shared" si="6"/>
        <v>0</v>
      </c>
      <c r="AE36" s="189">
        <f t="shared" si="7"/>
        <v>5</v>
      </c>
      <c r="AF36" s="189">
        <f t="shared" si="8"/>
        <v>-1</v>
      </c>
      <c r="AG36" s="189" t="e">
        <f t="shared" si="9"/>
        <v>#DIV/0!</v>
      </c>
      <c r="AH36" s="189">
        <f t="shared" si="10"/>
        <v>4</v>
      </c>
      <c r="AI36" s="190">
        <f t="shared" si="11"/>
        <v>7.1428571428571425E-2</v>
      </c>
    </row>
    <row r="37" spans="1:35" x14ac:dyDescent="0.25">
      <c r="A37" s="10" t="s">
        <v>53</v>
      </c>
      <c r="B37" s="92">
        <f>B35-B36</f>
        <v>2214</v>
      </c>
      <c r="C37" s="18">
        <f>C35-C36</f>
        <v>1927</v>
      </c>
      <c r="D37" s="19">
        <f t="shared" si="2"/>
        <v>287</v>
      </c>
      <c r="E37" s="27">
        <f t="shared" si="3"/>
        <v>0.14893617021276595</v>
      </c>
      <c r="F37" s="150">
        <f>F35-F36</f>
        <v>2123</v>
      </c>
      <c r="G37" s="144">
        <f t="shared" ref="G37:M37" si="32">G35-G36</f>
        <v>6</v>
      </c>
      <c r="H37" s="144">
        <f t="shared" si="32"/>
        <v>3</v>
      </c>
      <c r="I37" s="144">
        <f t="shared" si="32"/>
        <v>0</v>
      </c>
      <c r="J37" s="144">
        <f t="shared" si="32"/>
        <v>2</v>
      </c>
      <c r="K37" s="144">
        <f t="shared" si="32"/>
        <v>5</v>
      </c>
      <c r="L37" s="151">
        <f t="shared" si="32"/>
        <v>75</v>
      </c>
      <c r="M37" s="145">
        <f t="shared" si="32"/>
        <v>21</v>
      </c>
      <c r="N37" s="124">
        <f t="shared" ref="N37:U37" si="33">N35-N36</f>
        <v>1892</v>
      </c>
      <c r="O37" s="125">
        <f t="shared" si="33"/>
        <v>11</v>
      </c>
      <c r="P37" s="125">
        <f t="shared" si="33"/>
        <v>3</v>
      </c>
      <c r="Q37" s="125">
        <f t="shared" si="33"/>
        <v>0</v>
      </c>
      <c r="R37" s="125">
        <f t="shared" si="33"/>
        <v>0</v>
      </c>
      <c r="S37" s="125">
        <f t="shared" si="33"/>
        <v>2</v>
      </c>
      <c r="T37" s="164">
        <f t="shared" si="33"/>
        <v>19</v>
      </c>
      <c r="U37" s="153">
        <f t="shared" si="33"/>
        <v>7</v>
      </c>
      <c r="V37" s="124">
        <f t="shared" si="4"/>
        <v>231</v>
      </c>
      <c r="W37" s="125">
        <f t="shared" si="18"/>
        <v>-5</v>
      </c>
      <c r="X37" s="125">
        <f t="shared" si="19"/>
        <v>0</v>
      </c>
      <c r="Y37" s="125">
        <f t="shared" si="20"/>
        <v>0</v>
      </c>
      <c r="Z37" s="125">
        <f t="shared" si="21"/>
        <v>2</v>
      </c>
      <c r="AA37" s="125">
        <f t="shared" si="22"/>
        <v>3</v>
      </c>
      <c r="AB37" s="164">
        <f t="shared" si="23"/>
        <v>56</v>
      </c>
      <c r="AC37" s="179">
        <f t="shared" si="5"/>
        <v>0.12209302325581395</v>
      </c>
      <c r="AD37" s="180">
        <f t="shared" si="6"/>
        <v>-0.45454545454545453</v>
      </c>
      <c r="AE37" s="180">
        <f t="shared" si="7"/>
        <v>0</v>
      </c>
      <c r="AF37" s="180" t="e">
        <f t="shared" si="8"/>
        <v>#DIV/0!</v>
      </c>
      <c r="AG37" s="180" t="e">
        <f t="shared" si="9"/>
        <v>#DIV/0!</v>
      </c>
      <c r="AH37" s="180">
        <f t="shared" si="10"/>
        <v>1.5</v>
      </c>
      <c r="AI37" s="181">
        <f t="shared" si="11"/>
        <v>2.9473684210526314</v>
      </c>
    </row>
    <row r="38" spans="1:35" ht="15.75" thickBot="1" x14ac:dyDescent="0.3">
      <c r="A38" s="11" t="s">
        <v>58</v>
      </c>
      <c r="B38" s="100">
        <v>1809</v>
      </c>
      <c r="C38" s="22">
        <v>1824</v>
      </c>
      <c r="D38" s="23">
        <f t="shared" si="2"/>
        <v>-15</v>
      </c>
      <c r="E38" s="29">
        <f t="shared" si="3"/>
        <v>-8.2236842105263153E-3</v>
      </c>
      <c r="F38" s="294">
        <v>1725</v>
      </c>
      <c r="G38" s="295">
        <v>6</v>
      </c>
      <c r="H38" s="295">
        <v>10</v>
      </c>
      <c r="I38" s="295">
        <v>2</v>
      </c>
      <c r="J38" s="295">
        <v>0</v>
      </c>
      <c r="K38" s="295">
        <v>11</v>
      </c>
      <c r="L38" s="296">
        <v>55</v>
      </c>
      <c r="M38" s="300">
        <v>14</v>
      </c>
      <c r="N38" s="207">
        <v>1792</v>
      </c>
      <c r="O38" s="208">
        <v>4</v>
      </c>
      <c r="P38" s="208">
        <v>2</v>
      </c>
      <c r="Q38" s="208">
        <v>6</v>
      </c>
      <c r="R38" s="208">
        <v>0</v>
      </c>
      <c r="S38" s="208">
        <v>0</v>
      </c>
      <c r="T38" s="209">
        <v>20</v>
      </c>
      <c r="U38" s="200">
        <v>12</v>
      </c>
      <c r="V38" s="207">
        <f t="shared" si="4"/>
        <v>-67</v>
      </c>
      <c r="W38" s="208">
        <f t="shared" si="18"/>
        <v>2</v>
      </c>
      <c r="X38" s="208">
        <f t="shared" si="19"/>
        <v>8</v>
      </c>
      <c r="Y38" s="208">
        <f t="shared" si="20"/>
        <v>-4</v>
      </c>
      <c r="Z38" s="208">
        <f t="shared" si="21"/>
        <v>0</v>
      </c>
      <c r="AA38" s="208">
        <f t="shared" si="22"/>
        <v>11</v>
      </c>
      <c r="AB38" s="209">
        <f t="shared" si="23"/>
        <v>35</v>
      </c>
      <c r="AC38" s="216">
        <f t="shared" si="5"/>
        <v>-3.7388392857142856E-2</v>
      </c>
      <c r="AD38" s="217">
        <f t="shared" si="6"/>
        <v>0.5</v>
      </c>
      <c r="AE38" s="217">
        <f t="shared" si="7"/>
        <v>4</v>
      </c>
      <c r="AF38" s="217">
        <f t="shared" si="8"/>
        <v>-0.66666666666666663</v>
      </c>
      <c r="AG38" s="217" t="e">
        <f t="shared" si="9"/>
        <v>#DIV/0!</v>
      </c>
      <c r="AH38" s="217" t="e">
        <f t="shared" si="10"/>
        <v>#DIV/0!</v>
      </c>
      <c r="AI38" s="218">
        <f t="shared" si="11"/>
        <v>1.75</v>
      </c>
    </row>
  </sheetData>
  <mergeCells count="15">
    <mergeCell ref="F4:K4"/>
    <mergeCell ref="L4:L5"/>
    <mergeCell ref="M4:M5"/>
    <mergeCell ref="A4:A5"/>
    <mergeCell ref="C4:C5"/>
    <mergeCell ref="D4:D5"/>
    <mergeCell ref="E4:E5"/>
    <mergeCell ref="B4:B5"/>
    <mergeCell ref="AB4:AB5"/>
    <mergeCell ref="AC4:AH4"/>
    <mergeCell ref="AI4:AI5"/>
    <mergeCell ref="N4:S4"/>
    <mergeCell ref="T4:T5"/>
    <mergeCell ref="U4:U5"/>
    <mergeCell ref="V4:AA4"/>
  </mergeCells>
  <conditionalFormatting sqref="AC6:AI38">
    <cfRule type="containsErrors" dxfId="1" priority="1">
      <formula>ISERROR(AC6)</formula>
    </cfRule>
  </conditionalFormatting>
  <pageMargins left="0.7" right="0.7" top="0.75" bottom="0.75" header="0.3" footer="0.3"/>
  <pageSetup scale="40" fitToHeight="0" orientation="landscape" r:id="rId1"/>
  <headerFooter>
    <oddFooter>&amp;LDue to survey design and processing changes, data comparisons between the 2020 Census and 2010 Census race data should be made with caution.&amp;R&amp;D</oddFooter>
  </headerFooter>
  <ignoredErrors>
    <ignoredError sqref="AG24:AG38 AG9:AG21 AF7:AH7 AF11 AH11 AE12 AH15:AH16 AD16:AF16 AI16 AD19 AF19 AH19 AE20 AH21 AE26 AD29:AE29 AF30:AF31 AD34 AH34 AF37 AH38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6"/>
  <sheetViews>
    <sheetView view="pageLayout" topLeftCell="M1" zoomScaleNormal="100" workbookViewId="0">
      <selection activeCell="T1" sqref="T1"/>
    </sheetView>
  </sheetViews>
  <sheetFormatPr defaultRowHeight="15" x14ac:dyDescent="0.25"/>
  <cols>
    <col min="1" max="1" width="39.85546875" bestFit="1" customWidth="1"/>
    <col min="2" max="3" width="15.7109375" customWidth="1"/>
    <col min="4" max="4" width="13.7109375" customWidth="1"/>
    <col min="5" max="12" width="10.7109375" customWidth="1"/>
    <col min="13" max="19" width="11.7109375" customWidth="1"/>
    <col min="20" max="26" width="11" customWidth="1"/>
    <col min="27" max="33" width="12.28515625" customWidth="1"/>
  </cols>
  <sheetData>
    <row r="1" spans="1:33" x14ac:dyDescent="0.25">
      <c r="A1" s="1" t="s">
        <v>220</v>
      </c>
      <c r="B1" s="1"/>
    </row>
    <row r="2" spans="1:33" x14ac:dyDescent="0.25">
      <c r="A2" s="2" t="s">
        <v>1</v>
      </c>
      <c r="B2" s="2"/>
    </row>
    <row r="3" spans="1:33" ht="15.75" thickBot="1" x14ac:dyDescent="0.3">
      <c r="H3" s="70"/>
    </row>
    <row r="4" spans="1:33" ht="15" customHeight="1" x14ac:dyDescent="0.25">
      <c r="A4" s="473" t="s">
        <v>2</v>
      </c>
      <c r="B4" s="473" t="s">
        <v>184</v>
      </c>
      <c r="C4" s="475" t="s">
        <v>3</v>
      </c>
      <c r="D4" s="477" t="s">
        <v>5</v>
      </c>
      <c r="E4" s="467" t="s">
        <v>4</v>
      </c>
      <c r="F4" s="470" t="s">
        <v>6</v>
      </c>
      <c r="G4" s="471"/>
      <c r="H4" s="471"/>
      <c r="I4" s="471"/>
      <c r="J4" s="471"/>
      <c r="K4" s="472"/>
      <c r="L4" s="467" t="s">
        <v>198</v>
      </c>
      <c r="M4" s="470" t="s">
        <v>6</v>
      </c>
      <c r="N4" s="471"/>
      <c r="O4" s="471"/>
      <c r="P4" s="471"/>
      <c r="Q4" s="471"/>
      <c r="R4" s="472"/>
      <c r="S4" s="467" t="s">
        <v>199</v>
      </c>
      <c r="T4" s="470" t="s">
        <v>6</v>
      </c>
      <c r="U4" s="471"/>
      <c r="V4" s="471"/>
      <c r="W4" s="471"/>
      <c r="X4" s="471"/>
      <c r="Y4" s="472"/>
      <c r="Z4" s="467" t="s">
        <v>212</v>
      </c>
      <c r="AA4" s="470" t="s">
        <v>6</v>
      </c>
      <c r="AB4" s="471"/>
      <c r="AC4" s="471"/>
      <c r="AD4" s="471"/>
      <c r="AE4" s="471"/>
      <c r="AF4" s="472"/>
      <c r="AG4" s="467" t="s">
        <v>219</v>
      </c>
    </row>
    <row r="5" spans="1:33" ht="94.5" customHeight="1" thickBot="1" x14ac:dyDescent="0.3">
      <c r="A5" s="474"/>
      <c r="B5" s="474"/>
      <c r="C5" s="476"/>
      <c r="D5" s="478"/>
      <c r="E5" s="469"/>
      <c r="F5" s="442" t="s">
        <v>192</v>
      </c>
      <c r="G5" s="443" t="s">
        <v>193</v>
      </c>
      <c r="H5" s="443" t="s">
        <v>221</v>
      </c>
      <c r="I5" s="443" t="s">
        <v>195</v>
      </c>
      <c r="J5" s="443" t="s">
        <v>196</v>
      </c>
      <c r="K5" s="443" t="s">
        <v>197</v>
      </c>
      <c r="L5" s="469"/>
      <c r="M5" s="442" t="s">
        <v>200</v>
      </c>
      <c r="N5" s="443" t="s">
        <v>201</v>
      </c>
      <c r="O5" s="443" t="s">
        <v>202</v>
      </c>
      <c r="P5" s="443" t="s">
        <v>203</v>
      </c>
      <c r="Q5" s="443" t="s">
        <v>204</v>
      </c>
      <c r="R5" s="443" t="s">
        <v>205</v>
      </c>
      <c r="S5" s="469"/>
      <c r="T5" s="442" t="s">
        <v>206</v>
      </c>
      <c r="U5" s="443" t="s">
        <v>207</v>
      </c>
      <c r="V5" s="443" t="s">
        <v>222</v>
      </c>
      <c r="W5" s="443" t="s">
        <v>209</v>
      </c>
      <c r="X5" s="443" t="s">
        <v>210</v>
      </c>
      <c r="Y5" s="443" t="s">
        <v>211</v>
      </c>
      <c r="Z5" s="469"/>
      <c r="AA5" s="442" t="s">
        <v>213</v>
      </c>
      <c r="AB5" s="443" t="s">
        <v>214</v>
      </c>
      <c r="AC5" s="443" t="s">
        <v>223</v>
      </c>
      <c r="AD5" s="443" t="s">
        <v>216</v>
      </c>
      <c r="AE5" s="443" t="s">
        <v>217</v>
      </c>
      <c r="AF5" s="443" t="s">
        <v>218</v>
      </c>
      <c r="AG5" s="468"/>
    </row>
    <row r="6" spans="1:33" x14ac:dyDescent="0.25">
      <c r="A6" s="6" t="s">
        <v>220</v>
      </c>
      <c r="B6" s="314">
        <v>48230</v>
      </c>
      <c r="C6" s="93">
        <v>49423</v>
      </c>
      <c r="D6" s="47">
        <f>B6-C6</f>
        <v>-1193</v>
      </c>
      <c r="E6" s="315">
        <f>D6/C6</f>
        <v>-2.4138558970519797E-2</v>
      </c>
      <c r="F6" s="316">
        <v>44280</v>
      </c>
      <c r="G6" s="317">
        <v>849</v>
      </c>
      <c r="H6" s="317">
        <v>98</v>
      </c>
      <c r="I6" s="317">
        <v>451</v>
      </c>
      <c r="J6" s="317">
        <v>29</v>
      </c>
      <c r="K6" s="317">
        <v>455</v>
      </c>
      <c r="L6" s="318">
        <v>2068</v>
      </c>
      <c r="M6" s="316">
        <v>46793</v>
      </c>
      <c r="N6" s="317">
        <v>935</v>
      </c>
      <c r="O6" s="317">
        <v>78</v>
      </c>
      <c r="P6" s="317">
        <v>423</v>
      </c>
      <c r="Q6" s="317">
        <v>48</v>
      </c>
      <c r="R6" s="317">
        <v>228</v>
      </c>
      <c r="S6" s="318">
        <v>918</v>
      </c>
      <c r="T6" s="316">
        <f>F6-M6</f>
        <v>-2513</v>
      </c>
      <c r="U6" s="317">
        <f t="shared" ref="U6:Z21" si="0">G6-N6</f>
        <v>-86</v>
      </c>
      <c r="V6" s="317">
        <f t="shared" si="0"/>
        <v>20</v>
      </c>
      <c r="W6" s="317">
        <f t="shared" si="0"/>
        <v>28</v>
      </c>
      <c r="X6" s="317">
        <f t="shared" si="0"/>
        <v>-19</v>
      </c>
      <c r="Y6" s="317">
        <f t="shared" si="0"/>
        <v>227</v>
      </c>
      <c r="Z6" s="318">
        <f t="shared" si="0"/>
        <v>1150</v>
      </c>
      <c r="AA6" s="319">
        <f>T6/M6</f>
        <v>-5.3704613937982176E-2</v>
      </c>
      <c r="AB6" s="320">
        <f t="shared" ref="AB6:AG21" si="1">U6/N6</f>
        <v>-9.197860962566845E-2</v>
      </c>
      <c r="AC6" s="320">
        <f t="shared" si="1"/>
        <v>0.25641025641025639</v>
      </c>
      <c r="AD6" s="320">
        <f t="shared" si="1"/>
        <v>6.6193853427895979E-2</v>
      </c>
      <c r="AE6" s="320">
        <f t="shared" si="1"/>
        <v>-0.39583333333333331</v>
      </c>
      <c r="AF6" s="320">
        <f t="shared" si="1"/>
        <v>0.99561403508771928</v>
      </c>
      <c r="AG6" s="321">
        <f t="shared" si="1"/>
        <v>1.252723311546841</v>
      </c>
    </row>
    <row r="7" spans="1:33" x14ac:dyDescent="0.25">
      <c r="A7" s="322" t="s">
        <v>224</v>
      </c>
      <c r="B7" s="61">
        <v>20317</v>
      </c>
      <c r="C7" s="94">
        <v>21221</v>
      </c>
      <c r="D7" s="49">
        <f t="shared" ref="D7:D45" si="2">B7-C7</f>
        <v>-904</v>
      </c>
      <c r="E7" s="323">
        <f t="shared" ref="E7:E45" si="3">D7/C7</f>
        <v>-4.2599312002261913E-2</v>
      </c>
      <c r="F7" s="324">
        <v>17597</v>
      </c>
      <c r="G7" s="325">
        <v>704</v>
      </c>
      <c r="H7" s="325">
        <v>54</v>
      </c>
      <c r="I7" s="325">
        <v>328</v>
      </c>
      <c r="J7" s="325">
        <v>24</v>
      </c>
      <c r="K7" s="325">
        <v>316</v>
      </c>
      <c r="L7" s="326">
        <v>1294</v>
      </c>
      <c r="M7" s="324">
        <v>19229</v>
      </c>
      <c r="N7" s="325">
        <v>779</v>
      </c>
      <c r="O7" s="325">
        <v>44</v>
      </c>
      <c r="P7" s="325">
        <v>316</v>
      </c>
      <c r="Q7" s="325">
        <v>32</v>
      </c>
      <c r="R7" s="325">
        <v>160</v>
      </c>
      <c r="S7" s="326">
        <v>661</v>
      </c>
      <c r="T7" s="324">
        <f t="shared" ref="T7:Z46" si="4">F7-M7</f>
        <v>-1632</v>
      </c>
      <c r="U7" s="325">
        <f t="shared" si="0"/>
        <v>-75</v>
      </c>
      <c r="V7" s="325">
        <f t="shared" si="0"/>
        <v>10</v>
      </c>
      <c r="W7" s="325">
        <f t="shared" si="0"/>
        <v>12</v>
      </c>
      <c r="X7" s="325">
        <f t="shared" si="0"/>
        <v>-8</v>
      </c>
      <c r="Y7" s="325">
        <f t="shared" si="0"/>
        <v>156</v>
      </c>
      <c r="Z7" s="326">
        <f t="shared" si="0"/>
        <v>633</v>
      </c>
      <c r="AA7" s="327">
        <f t="shared" ref="AA7:AG46" si="5">T7/M7</f>
        <v>-8.4871808206354982E-2</v>
      </c>
      <c r="AB7" s="328">
        <f t="shared" si="1"/>
        <v>-9.6277278562259302E-2</v>
      </c>
      <c r="AC7" s="328">
        <f t="shared" si="1"/>
        <v>0.22727272727272727</v>
      </c>
      <c r="AD7" s="328">
        <f t="shared" si="1"/>
        <v>3.7974683544303799E-2</v>
      </c>
      <c r="AE7" s="328">
        <f t="shared" si="1"/>
        <v>-0.25</v>
      </c>
      <c r="AF7" s="328">
        <f t="shared" si="1"/>
        <v>0.97499999999999998</v>
      </c>
      <c r="AG7" s="329">
        <f t="shared" si="1"/>
        <v>0.95763993948562787</v>
      </c>
    </row>
    <row r="8" spans="1:33" x14ac:dyDescent="0.25">
      <c r="A8" s="74" t="s">
        <v>225</v>
      </c>
      <c r="B8" s="330">
        <v>19360</v>
      </c>
      <c r="C8" s="331">
        <v>20203</v>
      </c>
      <c r="D8" s="332">
        <f t="shared" si="2"/>
        <v>-843</v>
      </c>
      <c r="E8" s="333">
        <f t="shared" si="3"/>
        <v>-4.1726476265901105E-2</v>
      </c>
      <c r="F8" s="331">
        <v>16700</v>
      </c>
      <c r="G8" s="332">
        <v>690</v>
      </c>
      <c r="H8" s="332">
        <v>54</v>
      </c>
      <c r="I8" s="332">
        <v>325</v>
      </c>
      <c r="J8" s="332">
        <v>24</v>
      </c>
      <c r="K8" s="332">
        <v>306</v>
      </c>
      <c r="L8" s="334">
        <v>1261</v>
      </c>
      <c r="M8" s="331">
        <v>18260</v>
      </c>
      <c r="N8" s="332">
        <v>749</v>
      </c>
      <c r="O8" s="332">
        <v>42</v>
      </c>
      <c r="P8" s="332">
        <v>310</v>
      </c>
      <c r="Q8" s="332">
        <v>32</v>
      </c>
      <c r="R8" s="332">
        <v>159</v>
      </c>
      <c r="S8" s="334">
        <v>651</v>
      </c>
      <c r="T8" s="335">
        <f t="shared" si="4"/>
        <v>-1560</v>
      </c>
      <c r="U8" s="336">
        <f t="shared" si="0"/>
        <v>-59</v>
      </c>
      <c r="V8" s="336">
        <f t="shared" si="0"/>
        <v>12</v>
      </c>
      <c r="W8" s="336">
        <f t="shared" si="0"/>
        <v>15</v>
      </c>
      <c r="X8" s="336">
        <f t="shared" si="0"/>
        <v>-8</v>
      </c>
      <c r="Y8" s="336">
        <f t="shared" si="0"/>
        <v>147</v>
      </c>
      <c r="Z8" s="337">
        <f t="shared" si="0"/>
        <v>610</v>
      </c>
      <c r="AA8" s="338">
        <f t="shared" si="5"/>
        <v>-8.5432639649507119E-2</v>
      </c>
      <c r="AB8" s="339">
        <f t="shared" si="1"/>
        <v>-7.8771695594125501E-2</v>
      </c>
      <c r="AC8" s="339">
        <f t="shared" si="1"/>
        <v>0.2857142857142857</v>
      </c>
      <c r="AD8" s="339">
        <f t="shared" si="1"/>
        <v>4.8387096774193547E-2</v>
      </c>
      <c r="AE8" s="339">
        <f t="shared" si="1"/>
        <v>-0.25</v>
      </c>
      <c r="AF8" s="339">
        <f t="shared" si="1"/>
        <v>0.92452830188679247</v>
      </c>
      <c r="AG8" s="340">
        <f t="shared" si="1"/>
        <v>0.93701996927803377</v>
      </c>
    </row>
    <row r="9" spans="1:33" x14ac:dyDescent="0.25">
      <c r="A9" s="341" t="s">
        <v>226</v>
      </c>
      <c r="B9" s="342">
        <f>B7-B8</f>
        <v>957</v>
      </c>
      <c r="C9" s="343">
        <f t="shared" ref="C9:L9" si="6">C7-C8</f>
        <v>1018</v>
      </c>
      <c r="D9" s="344">
        <f t="shared" si="2"/>
        <v>-61</v>
      </c>
      <c r="E9" s="345">
        <f t="shared" si="3"/>
        <v>-5.9921414538310409E-2</v>
      </c>
      <c r="F9" s="343">
        <f t="shared" si="6"/>
        <v>897</v>
      </c>
      <c r="G9" s="344">
        <f t="shared" si="6"/>
        <v>14</v>
      </c>
      <c r="H9" s="344">
        <f t="shared" si="6"/>
        <v>0</v>
      </c>
      <c r="I9" s="344">
        <f t="shared" si="6"/>
        <v>3</v>
      </c>
      <c r="J9" s="344">
        <f t="shared" si="6"/>
        <v>0</v>
      </c>
      <c r="K9" s="344">
        <f t="shared" si="6"/>
        <v>10</v>
      </c>
      <c r="L9" s="346">
        <f t="shared" si="6"/>
        <v>33</v>
      </c>
      <c r="M9" s="343">
        <f>M7-M8</f>
        <v>969</v>
      </c>
      <c r="N9" s="344">
        <f t="shared" ref="N9:S9" si="7">N7-N8</f>
        <v>30</v>
      </c>
      <c r="O9" s="344">
        <f t="shared" si="7"/>
        <v>2</v>
      </c>
      <c r="P9" s="344">
        <f t="shared" si="7"/>
        <v>6</v>
      </c>
      <c r="Q9" s="344">
        <f t="shared" si="7"/>
        <v>0</v>
      </c>
      <c r="R9" s="344">
        <f t="shared" si="7"/>
        <v>1</v>
      </c>
      <c r="S9" s="346">
        <f t="shared" si="7"/>
        <v>10</v>
      </c>
      <c r="T9" s="347">
        <f t="shared" si="4"/>
        <v>-72</v>
      </c>
      <c r="U9" s="348">
        <f t="shared" si="0"/>
        <v>-16</v>
      </c>
      <c r="V9" s="348">
        <f t="shared" si="0"/>
        <v>-2</v>
      </c>
      <c r="W9" s="348">
        <f t="shared" si="0"/>
        <v>-3</v>
      </c>
      <c r="X9" s="348">
        <f t="shared" si="0"/>
        <v>0</v>
      </c>
      <c r="Y9" s="348">
        <f t="shared" si="0"/>
        <v>9</v>
      </c>
      <c r="Z9" s="349">
        <f t="shared" si="0"/>
        <v>23</v>
      </c>
      <c r="AA9" s="350">
        <f t="shared" si="5"/>
        <v>-7.4303405572755415E-2</v>
      </c>
      <c r="AB9" s="351">
        <f t="shared" si="1"/>
        <v>-0.53333333333333333</v>
      </c>
      <c r="AC9" s="351">
        <f t="shared" si="1"/>
        <v>-1</v>
      </c>
      <c r="AD9" s="351">
        <f t="shared" si="1"/>
        <v>-0.5</v>
      </c>
      <c r="AE9" s="352" t="e">
        <f t="shared" si="1"/>
        <v>#DIV/0!</v>
      </c>
      <c r="AF9" s="351">
        <f t="shared" si="1"/>
        <v>9</v>
      </c>
      <c r="AG9" s="353">
        <f t="shared" si="1"/>
        <v>2.2999999999999998</v>
      </c>
    </row>
    <row r="10" spans="1:33" x14ac:dyDescent="0.25">
      <c r="A10" s="354" t="s">
        <v>227</v>
      </c>
      <c r="B10" s="355">
        <v>2000</v>
      </c>
      <c r="C10" s="356">
        <v>1991</v>
      </c>
      <c r="D10" s="357">
        <f t="shared" si="2"/>
        <v>9</v>
      </c>
      <c r="E10" s="358">
        <f t="shared" si="3"/>
        <v>4.5203415369161224E-3</v>
      </c>
      <c r="F10" s="356">
        <v>1945</v>
      </c>
      <c r="G10" s="357">
        <v>6</v>
      </c>
      <c r="H10" s="357">
        <v>0</v>
      </c>
      <c r="I10" s="357">
        <v>1</v>
      </c>
      <c r="J10" s="357">
        <v>2</v>
      </c>
      <c r="K10" s="357">
        <v>11</v>
      </c>
      <c r="L10" s="359">
        <v>35</v>
      </c>
      <c r="M10" s="356">
        <v>1965</v>
      </c>
      <c r="N10" s="357">
        <v>2</v>
      </c>
      <c r="O10" s="357">
        <v>3</v>
      </c>
      <c r="P10" s="357">
        <v>1</v>
      </c>
      <c r="Q10" s="357">
        <v>6</v>
      </c>
      <c r="R10" s="357">
        <v>5</v>
      </c>
      <c r="S10" s="359">
        <v>9</v>
      </c>
      <c r="T10" s="360">
        <f t="shared" si="4"/>
        <v>-20</v>
      </c>
      <c r="U10" s="361">
        <f t="shared" si="0"/>
        <v>4</v>
      </c>
      <c r="V10" s="361">
        <f t="shared" si="0"/>
        <v>-3</v>
      </c>
      <c r="W10" s="361">
        <f t="shared" si="0"/>
        <v>0</v>
      </c>
      <c r="X10" s="361">
        <f t="shared" si="0"/>
        <v>-4</v>
      </c>
      <c r="Y10" s="361">
        <f t="shared" si="0"/>
        <v>6</v>
      </c>
      <c r="Z10" s="362">
        <f t="shared" si="0"/>
        <v>26</v>
      </c>
      <c r="AA10" s="363">
        <f t="shared" si="5"/>
        <v>-1.0178117048346057E-2</v>
      </c>
      <c r="AB10" s="364">
        <f t="shared" si="1"/>
        <v>2</v>
      </c>
      <c r="AC10" s="364">
        <f t="shared" si="1"/>
        <v>-1</v>
      </c>
      <c r="AD10" s="364">
        <f t="shared" si="1"/>
        <v>0</v>
      </c>
      <c r="AE10" s="364">
        <f t="shared" si="1"/>
        <v>-0.66666666666666663</v>
      </c>
      <c r="AF10" s="364">
        <f t="shared" si="1"/>
        <v>1.2</v>
      </c>
      <c r="AG10" s="365">
        <f t="shared" si="1"/>
        <v>2.8888888888888888</v>
      </c>
    </row>
    <row r="11" spans="1:33" x14ac:dyDescent="0.25">
      <c r="A11" s="63" t="s">
        <v>228</v>
      </c>
      <c r="B11" s="366">
        <v>169</v>
      </c>
      <c r="C11" s="367">
        <v>198</v>
      </c>
      <c r="D11" s="368">
        <f t="shared" si="2"/>
        <v>-29</v>
      </c>
      <c r="E11" s="369">
        <f t="shared" si="3"/>
        <v>-0.14646464646464646</v>
      </c>
      <c r="F11" s="367">
        <v>161</v>
      </c>
      <c r="G11" s="368">
        <v>0</v>
      </c>
      <c r="H11" s="368">
        <v>0</v>
      </c>
      <c r="I11" s="368">
        <v>1</v>
      </c>
      <c r="J11" s="368">
        <v>0</v>
      </c>
      <c r="K11" s="368">
        <v>2</v>
      </c>
      <c r="L11" s="370">
        <v>5</v>
      </c>
      <c r="M11" s="367">
        <v>198</v>
      </c>
      <c r="N11" s="368">
        <v>0</v>
      </c>
      <c r="O11" s="368">
        <v>0</v>
      </c>
      <c r="P11" s="368">
        <v>0</v>
      </c>
      <c r="Q11" s="368">
        <v>0</v>
      </c>
      <c r="R11" s="368">
        <v>0</v>
      </c>
      <c r="S11" s="370">
        <v>0</v>
      </c>
      <c r="T11" s="371">
        <f t="shared" si="4"/>
        <v>-37</v>
      </c>
      <c r="U11" s="372">
        <f t="shared" si="0"/>
        <v>0</v>
      </c>
      <c r="V11" s="372">
        <f t="shared" si="0"/>
        <v>0</v>
      </c>
      <c r="W11" s="372">
        <f t="shared" si="0"/>
        <v>1</v>
      </c>
      <c r="X11" s="372">
        <f t="shared" si="0"/>
        <v>0</v>
      </c>
      <c r="Y11" s="372">
        <f t="shared" si="0"/>
        <v>2</v>
      </c>
      <c r="Z11" s="373">
        <f t="shared" si="0"/>
        <v>5</v>
      </c>
      <c r="AA11" s="374">
        <f t="shared" si="5"/>
        <v>-0.18686868686868688</v>
      </c>
      <c r="AB11" s="375" t="e">
        <f t="shared" si="1"/>
        <v>#DIV/0!</v>
      </c>
      <c r="AC11" s="375" t="e">
        <f t="shared" si="1"/>
        <v>#DIV/0!</v>
      </c>
      <c r="AD11" s="375" t="e">
        <f t="shared" si="1"/>
        <v>#DIV/0!</v>
      </c>
      <c r="AE11" s="375" t="e">
        <f t="shared" si="1"/>
        <v>#DIV/0!</v>
      </c>
      <c r="AF11" s="375" t="e">
        <f t="shared" si="1"/>
        <v>#DIV/0!</v>
      </c>
      <c r="AG11" s="376" t="e">
        <f t="shared" si="1"/>
        <v>#DIV/0!</v>
      </c>
    </row>
    <row r="12" spans="1:33" x14ac:dyDescent="0.25">
      <c r="A12" s="377" t="s">
        <v>229</v>
      </c>
      <c r="B12" s="342">
        <f>B10-B11</f>
        <v>1831</v>
      </c>
      <c r="C12" s="343">
        <f t="shared" ref="C12:L12" si="8">C10-C11</f>
        <v>1793</v>
      </c>
      <c r="D12" s="344">
        <f t="shared" si="2"/>
        <v>38</v>
      </c>
      <c r="E12" s="345">
        <f t="shared" si="3"/>
        <v>2.1193530395984383E-2</v>
      </c>
      <c r="F12" s="343">
        <f t="shared" si="8"/>
        <v>1784</v>
      </c>
      <c r="G12" s="344">
        <f t="shared" si="8"/>
        <v>6</v>
      </c>
      <c r="H12" s="344">
        <f t="shared" si="8"/>
        <v>0</v>
      </c>
      <c r="I12" s="344">
        <f t="shared" si="8"/>
        <v>0</v>
      </c>
      <c r="J12" s="344">
        <f t="shared" si="8"/>
        <v>2</v>
      </c>
      <c r="K12" s="344">
        <f t="shared" si="8"/>
        <v>9</v>
      </c>
      <c r="L12" s="346">
        <f t="shared" si="8"/>
        <v>30</v>
      </c>
      <c r="M12" s="343">
        <f>M10-M11</f>
        <v>1767</v>
      </c>
      <c r="N12" s="344">
        <f t="shared" ref="N12:S12" si="9">N10-N11</f>
        <v>2</v>
      </c>
      <c r="O12" s="344">
        <f t="shared" si="9"/>
        <v>3</v>
      </c>
      <c r="P12" s="344">
        <f t="shared" si="9"/>
        <v>1</v>
      </c>
      <c r="Q12" s="344">
        <f t="shared" si="9"/>
        <v>6</v>
      </c>
      <c r="R12" s="344">
        <f t="shared" si="9"/>
        <v>5</v>
      </c>
      <c r="S12" s="346">
        <f t="shared" si="9"/>
        <v>9</v>
      </c>
      <c r="T12" s="347">
        <f t="shared" si="4"/>
        <v>17</v>
      </c>
      <c r="U12" s="348">
        <f t="shared" si="0"/>
        <v>4</v>
      </c>
      <c r="V12" s="348">
        <f t="shared" si="0"/>
        <v>-3</v>
      </c>
      <c r="W12" s="348">
        <f t="shared" si="0"/>
        <v>-1</v>
      </c>
      <c r="X12" s="348">
        <f t="shared" si="0"/>
        <v>-4</v>
      </c>
      <c r="Y12" s="348">
        <f t="shared" si="0"/>
        <v>4</v>
      </c>
      <c r="Z12" s="349">
        <f t="shared" si="0"/>
        <v>21</v>
      </c>
      <c r="AA12" s="350">
        <f t="shared" si="5"/>
        <v>9.6208262591963786E-3</v>
      </c>
      <c r="AB12" s="351">
        <f t="shared" si="1"/>
        <v>2</v>
      </c>
      <c r="AC12" s="351">
        <f t="shared" si="1"/>
        <v>-1</v>
      </c>
      <c r="AD12" s="351">
        <f t="shared" si="1"/>
        <v>-1</v>
      </c>
      <c r="AE12" s="351">
        <f t="shared" si="1"/>
        <v>-0.66666666666666663</v>
      </c>
      <c r="AF12" s="351">
        <f t="shared" si="1"/>
        <v>0.8</v>
      </c>
      <c r="AG12" s="353">
        <f t="shared" si="1"/>
        <v>2.3333333333333335</v>
      </c>
    </row>
    <row r="13" spans="1:33" x14ac:dyDescent="0.25">
      <c r="A13" s="354" t="s">
        <v>230</v>
      </c>
      <c r="B13" s="355">
        <v>3379</v>
      </c>
      <c r="C13" s="356">
        <v>3477</v>
      </c>
      <c r="D13" s="357">
        <f t="shared" si="2"/>
        <v>-98</v>
      </c>
      <c r="E13" s="358">
        <f t="shared" si="3"/>
        <v>-2.8185217141213689E-2</v>
      </c>
      <c r="F13" s="356">
        <v>3255</v>
      </c>
      <c r="G13" s="357">
        <v>11</v>
      </c>
      <c r="H13" s="357">
        <v>5</v>
      </c>
      <c r="I13" s="357">
        <v>15</v>
      </c>
      <c r="J13" s="357">
        <v>1</v>
      </c>
      <c r="K13" s="357">
        <v>15</v>
      </c>
      <c r="L13" s="359">
        <v>77</v>
      </c>
      <c r="M13" s="356">
        <v>3410</v>
      </c>
      <c r="N13" s="357">
        <v>14</v>
      </c>
      <c r="O13" s="357">
        <v>3</v>
      </c>
      <c r="P13" s="357">
        <v>12</v>
      </c>
      <c r="Q13" s="357">
        <v>1</v>
      </c>
      <c r="R13" s="357">
        <v>1</v>
      </c>
      <c r="S13" s="359">
        <v>36</v>
      </c>
      <c r="T13" s="360">
        <f t="shared" si="4"/>
        <v>-155</v>
      </c>
      <c r="U13" s="361">
        <f t="shared" si="0"/>
        <v>-3</v>
      </c>
      <c r="V13" s="361">
        <f t="shared" si="0"/>
        <v>2</v>
      </c>
      <c r="W13" s="361">
        <f t="shared" si="0"/>
        <v>3</v>
      </c>
      <c r="X13" s="361">
        <f t="shared" si="0"/>
        <v>0</v>
      </c>
      <c r="Y13" s="361">
        <f t="shared" si="0"/>
        <v>14</v>
      </c>
      <c r="Z13" s="362">
        <f t="shared" si="0"/>
        <v>41</v>
      </c>
      <c r="AA13" s="363">
        <f t="shared" si="5"/>
        <v>-4.5454545454545456E-2</v>
      </c>
      <c r="AB13" s="364">
        <f t="shared" si="1"/>
        <v>-0.21428571428571427</v>
      </c>
      <c r="AC13" s="364">
        <f t="shared" si="1"/>
        <v>0.66666666666666663</v>
      </c>
      <c r="AD13" s="364">
        <f t="shared" si="1"/>
        <v>0.25</v>
      </c>
      <c r="AE13" s="364">
        <f t="shared" si="1"/>
        <v>0</v>
      </c>
      <c r="AF13" s="364">
        <f t="shared" si="1"/>
        <v>14</v>
      </c>
      <c r="AG13" s="365">
        <f t="shared" si="1"/>
        <v>1.1388888888888888</v>
      </c>
    </row>
    <row r="14" spans="1:33" x14ac:dyDescent="0.25">
      <c r="A14" s="63" t="s">
        <v>231</v>
      </c>
      <c r="B14" s="366">
        <v>852</v>
      </c>
      <c r="C14" s="367">
        <v>929</v>
      </c>
      <c r="D14" s="368">
        <f t="shared" si="2"/>
        <v>-77</v>
      </c>
      <c r="E14" s="369">
        <f t="shared" si="3"/>
        <v>-8.288482238966631E-2</v>
      </c>
      <c r="F14" s="367">
        <v>804</v>
      </c>
      <c r="G14" s="368">
        <v>8</v>
      </c>
      <c r="H14" s="368">
        <v>2</v>
      </c>
      <c r="I14" s="368">
        <v>4</v>
      </c>
      <c r="J14" s="368">
        <v>0</v>
      </c>
      <c r="K14" s="368">
        <v>5</v>
      </c>
      <c r="L14" s="370">
        <v>29</v>
      </c>
      <c r="M14" s="367">
        <v>905</v>
      </c>
      <c r="N14" s="368">
        <v>6</v>
      </c>
      <c r="O14" s="368">
        <v>2</v>
      </c>
      <c r="P14" s="368">
        <v>2</v>
      </c>
      <c r="Q14" s="368">
        <v>0</v>
      </c>
      <c r="R14" s="368">
        <v>1</v>
      </c>
      <c r="S14" s="370">
        <v>13</v>
      </c>
      <c r="T14" s="371">
        <f t="shared" si="4"/>
        <v>-101</v>
      </c>
      <c r="U14" s="372">
        <f t="shared" si="0"/>
        <v>2</v>
      </c>
      <c r="V14" s="372">
        <f t="shared" si="0"/>
        <v>0</v>
      </c>
      <c r="W14" s="372">
        <f t="shared" si="0"/>
        <v>2</v>
      </c>
      <c r="X14" s="372">
        <f t="shared" si="0"/>
        <v>0</v>
      </c>
      <c r="Y14" s="372">
        <f t="shared" si="0"/>
        <v>4</v>
      </c>
      <c r="Z14" s="373">
        <f t="shared" si="0"/>
        <v>16</v>
      </c>
      <c r="AA14" s="374">
        <f t="shared" si="5"/>
        <v>-0.11160220994475138</v>
      </c>
      <c r="AB14" s="378">
        <f t="shared" si="1"/>
        <v>0.33333333333333331</v>
      </c>
      <c r="AC14" s="378">
        <f t="shared" si="1"/>
        <v>0</v>
      </c>
      <c r="AD14" s="378">
        <f t="shared" si="1"/>
        <v>1</v>
      </c>
      <c r="AE14" s="375" t="e">
        <f t="shared" si="1"/>
        <v>#DIV/0!</v>
      </c>
      <c r="AF14" s="378">
        <f t="shared" si="1"/>
        <v>4</v>
      </c>
      <c r="AG14" s="379">
        <f t="shared" si="1"/>
        <v>1.2307692307692308</v>
      </c>
    </row>
    <row r="15" spans="1:33" x14ac:dyDescent="0.25">
      <c r="A15" s="30" t="s">
        <v>232</v>
      </c>
      <c r="B15" s="366">
        <v>1155</v>
      </c>
      <c r="C15" s="367">
        <v>1155</v>
      </c>
      <c r="D15" s="372">
        <f t="shared" si="2"/>
        <v>0</v>
      </c>
      <c r="E15" s="380">
        <f t="shared" si="3"/>
        <v>0</v>
      </c>
      <c r="F15" s="371">
        <v>1109</v>
      </c>
      <c r="G15" s="372">
        <v>2</v>
      </c>
      <c r="H15" s="372">
        <v>2</v>
      </c>
      <c r="I15" s="372">
        <v>9</v>
      </c>
      <c r="J15" s="372">
        <v>1</v>
      </c>
      <c r="K15" s="372">
        <v>7</v>
      </c>
      <c r="L15" s="373">
        <v>25</v>
      </c>
      <c r="M15" s="371">
        <v>1129</v>
      </c>
      <c r="N15" s="372">
        <v>5</v>
      </c>
      <c r="O15" s="372">
        <v>1</v>
      </c>
      <c r="P15" s="372">
        <v>7</v>
      </c>
      <c r="Q15" s="372">
        <v>1</v>
      </c>
      <c r="R15" s="372">
        <v>0</v>
      </c>
      <c r="S15" s="373">
        <v>12</v>
      </c>
      <c r="T15" s="371">
        <f t="shared" si="4"/>
        <v>-20</v>
      </c>
      <c r="U15" s="372">
        <f t="shared" si="0"/>
        <v>-3</v>
      </c>
      <c r="V15" s="372">
        <f t="shared" si="0"/>
        <v>1</v>
      </c>
      <c r="W15" s="372">
        <f t="shared" si="0"/>
        <v>2</v>
      </c>
      <c r="X15" s="372">
        <f t="shared" si="0"/>
        <v>0</v>
      </c>
      <c r="Y15" s="372">
        <f t="shared" si="0"/>
        <v>7</v>
      </c>
      <c r="Z15" s="373">
        <f t="shared" si="0"/>
        <v>13</v>
      </c>
      <c r="AA15" s="374">
        <f t="shared" si="5"/>
        <v>-1.771479185119575E-2</v>
      </c>
      <c r="AB15" s="378">
        <f t="shared" si="1"/>
        <v>-0.6</v>
      </c>
      <c r="AC15" s="378">
        <f t="shared" si="1"/>
        <v>1</v>
      </c>
      <c r="AD15" s="378">
        <f t="shared" si="1"/>
        <v>0.2857142857142857</v>
      </c>
      <c r="AE15" s="378">
        <f t="shared" si="1"/>
        <v>0</v>
      </c>
      <c r="AF15" s="375" t="e">
        <f t="shared" si="1"/>
        <v>#DIV/0!</v>
      </c>
      <c r="AG15" s="379">
        <f t="shared" si="1"/>
        <v>1.0833333333333333</v>
      </c>
    </row>
    <row r="16" spans="1:33" x14ac:dyDescent="0.25">
      <c r="A16" s="381" t="s">
        <v>233</v>
      </c>
      <c r="B16" s="382">
        <f>B13-(B14+B15)</f>
        <v>1372</v>
      </c>
      <c r="C16" s="347">
        <f t="shared" ref="C16:L16" si="10">C13-(C14+C15)</f>
        <v>1393</v>
      </c>
      <c r="D16" s="348">
        <f t="shared" si="2"/>
        <v>-21</v>
      </c>
      <c r="E16" s="383">
        <f t="shared" si="3"/>
        <v>-1.507537688442211E-2</v>
      </c>
      <c r="F16" s="347">
        <f t="shared" si="10"/>
        <v>1342</v>
      </c>
      <c r="G16" s="348">
        <f t="shared" si="10"/>
        <v>1</v>
      </c>
      <c r="H16" s="348">
        <f t="shared" si="10"/>
        <v>1</v>
      </c>
      <c r="I16" s="348">
        <f t="shared" si="10"/>
        <v>2</v>
      </c>
      <c r="J16" s="348">
        <f t="shared" si="10"/>
        <v>0</v>
      </c>
      <c r="K16" s="348">
        <f t="shared" si="10"/>
        <v>3</v>
      </c>
      <c r="L16" s="349">
        <f t="shared" si="10"/>
        <v>23</v>
      </c>
      <c r="M16" s="347">
        <f>M13-(M14+M15)</f>
        <v>1376</v>
      </c>
      <c r="N16" s="348">
        <f t="shared" ref="N16:S16" si="11">N13-(N14+N15)</f>
        <v>3</v>
      </c>
      <c r="O16" s="348">
        <f t="shared" si="11"/>
        <v>0</v>
      </c>
      <c r="P16" s="348">
        <f t="shared" si="11"/>
        <v>3</v>
      </c>
      <c r="Q16" s="348">
        <f t="shared" si="11"/>
        <v>0</v>
      </c>
      <c r="R16" s="348">
        <f t="shared" si="11"/>
        <v>0</v>
      </c>
      <c r="S16" s="349">
        <f t="shared" si="11"/>
        <v>11</v>
      </c>
      <c r="T16" s="347">
        <f t="shared" si="4"/>
        <v>-34</v>
      </c>
      <c r="U16" s="348">
        <f t="shared" si="0"/>
        <v>-2</v>
      </c>
      <c r="V16" s="348">
        <f t="shared" si="0"/>
        <v>1</v>
      </c>
      <c r="W16" s="348">
        <f t="shared" si="0"/>
        <v>-1</v>
      </c>
      <c r="X16" s="348">
        <f t="shared" si="0"/>
        <v>0</v>
      </c>
      <c r="Y16" s="348">
        <f t="shared" si="0"/>
        <v>3</v>
      </c>
      <c r="Z16" s="349">
        <f t="shared" si="0"/>
        <v>12</v>
      </c>
      <c r="AA16" s="350">
        <f t="shared" si="5"/>
        <v>-2.4709302325581394E-2</v>
      </c>
      <c r="AB16" s="351">
        <f t="shared" si="1"/>
        <v>-0.66666666666666663</v>
      </c>
      <c r="AC16" s="352" t="e">
        <f t="shared" si="1"/>
        <v>#DIV/0!</v>
      </c>
      <c r="AD16" s="351">
        <f t="shared" si="1"/>
        <v>-0.33333333333333331</v>
      </c>
      <c r="AE16" s="352" t="e">
        <f t="shared" si="1"/>
        <v>#DIV/0!</v>
      </c>
      <c r="AF16" s="352" t="e">
        <f t="shared" si="1"/>
        <v>#DIV/0!</v>
      </c>
      <c r="AG16" s="353">
        <f t="shared" si="1"/>
        <v>1.0909090909090908</v>
      </c>
    </row>
    <row r="17" spans="1:33" x14ac:dyDescent="0.25">
      <c r="A17" s="7" t="s">
        <v>24</v>
      </c>
      <c r="B17" s="384">
        <v>3457</v>
      </c>
      <c r="C17" s="385">
        <v>3371</v>
      </c>
      <c r="D17" s="386">
        <f t="shared" si="2"/>
        <v>86</v>
      </c>
      <c r="E17" s="387">
        <f t="shared" si="3"/>
        <v>2.5511717591219223E-2</v>
      </c>
      <c r="F17" s="385">
        <v>3183</v>
      </c>
      <c r="G17" s="386">
        <v>41</v>
      </c>
      <c r="H17" s="386">
        <v>10</v>
      </c>
      <c r="I17" s="386">
        <v>63</v>
      </c>
      <c r="J17" s="386">
        <v>0</v>
      </c>
      <c r="K17" s="386">
        <v>14</v>
      </c>
      <c r="L17" s="388">
        <v>146</v>
      </c>
      <c r="M17" s="385">
        <v>3190</v>
      </c>
      <c r="N17" s="386">
        <v>52</v>
      </c>
      <c r="O17" s="386">
        <v>5</v>
      </c>
      <c r="P17" s="386">
        <v>49</v>
      </c>
      <c r="Q17" s="386">
        <v>0</v>
      </c>
      <c r="R17" s="386">
        <v>14</v>
      </c>
      <c r="S17" s="388">
        <v>61</v>
      </c>
      <c r="T17" s="385">
        <f t="shared" si="4"/>
        <v>-7</v>
      </c>
      <c r="U17" s="386">
        <f t="shared" si="0"/>
        <v>-11</v>
      </c>
      <c r="V17" s="386">
        <f t="shared" si="0"/>
        <v>5</v>
      </c>
      <c r="W17" s="386">
        <f t="shared" si="0"/>
        <v>14</v>
      </c>
      <c r="X17" s="386">
        <f t="shared" si="0"/>
        <v>0</v>
      </c>
      <c r="Y17" s="386">
        <f t="shared" si="0"/>
        <v>0</v>
      </c>
      <c r="Z17" s="388">
        <f t="shared" si="0"/>
        <v>85</v>
      </c>
      <c r="AA17" s="389">
        <f t="shared" si="5"/>
        <v>-2.19435736677116E-3</v>
      </c>
      <c r="AB17" s="390">
        <f t="shared" si="1"/>
        <v>-0.21153846153846154</v>
      </c>
      <c r="AC17" s="390">
        <f t="shared" si="1"/>
        <v>1</v>
      </c>
      <c r="AD17" s="390">
        <f t="shared" si="1"/>
        <v>0.2857142857142857</v>
      </c>
      <c r="AE17" s="391" t="e">
        <f t="shared" si="1"/>
        <v>#DIV/0!</v>
      </c>
      <c r="AF17" s="390">
        <f t="shared" si="1"/>
        <v>0</v>
      </c>
      <c r="AG17" s="392">
        <f t="shared" si="1"/>
        <v>1.3934426229508197</v>
      </c>
    </row>
    <row r="18" spans="1:33" x14ac:dyDescent="0.25">
      <c r="A18" s="393" t="s">
        <v>231</v>
      </c>
      <c r="B18" s="394">
        <v>618</v>
      </c>
      <c r="C18" s="395">
        <v>638</v>
      </c>
      <c r="D18" s="396">
        <f t="shared" si="2"/>
        <v>-20</v>
      </c>
      <c r="E18" s="397">
        <f t="shared" si="3"/>
        <v>-3.1347962382445138E-2</v>
      </c>
      <c r="F18" s="395">
        <v>584</v>
      </c>
      <c r="G18" s="396">
        <v>3</v>
      </c>
      <c r="H18" s="396">
        <v>0</v>
      </c>
      <c r="I18" s="396">
        <v>7</v>
      </c>
      <c r="J18" s="396">
        <v>0</v>
      </c>
      <c r="K18" s="396">
        <v>4</v>
      </c>
      <c r="L18" s="398">
        <v>20</v>
      </c>
      <c r="M18" s="395">
        <v>622</v>
      </c>
      <c r="N18" s="396">
        <v>1</v>
      </c>
      <c r="O18" s="396">
        <v>4</v>
      </c>
      <c r="P18" s="396">
        <v>1</v>
      </c>
      <c r="Q18" s="396">
        <v>0</v>
      </c>
      <c r="R18" s="396">
        <v>0</v>
      </c>
      <c r="S18" s="398">
        <v>10</v>
      </c>
      <c r="T18" s="399">
        <f t="shared" si="4"/>
        <v>-38</v>
      </c>
      <c r="U18" s="400">
        <f t="shared" si="0"/>
        <v>2</v>
      </c>
      <c r="V18" s="400">
        <f t="shared" si="0"/>
        <v>-4</v>
      </c>
      <c r="W18" s="400">
        <f t="shared" si="0"/>
        <v>6</v>
      </c>
      <c r="X18" s="400">
        <f t="shared" si="0"/>
        <v>0</v>
      </c>
      <c r="Y18" s="400">
        <f t="shared" si="0"/>
        <v>4</v>
      </c>
      <c r="Z18" s="401">
        <f t="shared" si="0"/>
        <v>10</v>
      </c>
      <c r="AA18" s="402">
        <f t="shared" si="5"/>
        <v>-6.1093247588424437E-2</v>
      </c>
      <c r="AB18" s="403">
        <f t="shared" si="1"/>
        <v>2</v>
      </c>
      <c r="AC18" s="403">
        <f t="shared" si="1"/>
        <v>-1</v>
      </c>
      <c r="AD18" s="403">
        <f t="shared" si="1"/>
        <v>6</v>
      </c>
      <c r="AE18" s="404" t="e">
        <f t="shared" si="1"/>
        <v>#DIV/0!</v>
      </c>
      <c r="AF18" s="404" t="e">
        <f t="shared" si="1"/>
        <v>#DIV/0!</v>
      </c>
      <c r="AG18" s="405">
        <f t="shared" si="1"/>
        <v>1</v>
      </c>
    </row>
    <row r="19" spans="1:33" x14ac:dyDescent="0.25">
      <c r="A19" s="63" t="s">
        <v>225</v>
      </c>
      <c r="B19" s="366">
        <v>1212</v>
      </c>
      <c r="C19" s="367">
        <v>1025</v>
      </c>
      <c r="D19" s="368">
        <f t="shared" si="2"/>
        <v>187</v>
      </c>
      <c r="E19" s="369">
        <f t="shared" si="3"/>
        <v>0.1824390243902439</v>
      </c>
      <c r="F19" s="367">
        <v>1043</v>
      </c>
      <c r="G19" s="368">
        <v>31</v>
      </c>
      <c r="H19" s="368">
        <v>3</v>
      </c>
      <c r="I19" s="368">
        <v>50</v>
      </c>
      <c r="J19" s="368">
        <v>0</v>
      </c>
      <c r="K19" s="368">
        <v>5</v>
      </c>
      <c r="L19" s="370">
        <v>80</v>
      </c>
      <c r="M19" s="367">
        <v>904</v>
      </c>
      <c r="N19" s="368">
        <v>29</v>
      </c>
      <c r="O19" s="368">
        <v>1</v>
      </c>
      <c r="P19" s="368">
        <v>40</v>
      </c>
      <c r="Q19" s="368">
        <v>0</v>
      </c>
      <c r="R19" s="368">
        <v>10</v>
      </c>
      <c r="S19" s="370">
        <v>41</v>
      </c>
      <c r="T19" s="371">
        <f t="shared" si="4"/>
        <v>139</v>
      </c>
      <c r="U19" s="372">
        <f t="shared" si="0"/>
        <v>2</v>
      </c>
      <c r="V19" s="372">
        <f t="shared" si="0"/>
        <v>2</v>
      </c>
      <c r="W19" s="372">
        <f t="shared" si="0"/>
        <v>10</v>
      </c>
      <c r="X19" s="372">
        <f t="shared" si="0"/>
        <v>0</v>
      </c>
      <c r="Y19" s="372">
        <f t="shared" si="0"/>
        <v>-5</v>
      </c>
      <c r="Z19" s="373">
        <f t="shared" si="0"/>
        <v>39</v>
      </c>
      <c r="AA19" s="374">
        <f t="shared" si="5"/>
        <v>0.15376106194690264</v>
      </c>
      <c r="AB19" s="378">
        <f t="shared" si="1"/>
        <v>6.8965517241379309E-2</v>
      </c>
      <c r="AC19" s="378">
        <f t="shared" si="1"/>
        <v>2</v>
      </c>
      <c r="AD19" s="378">
        <f t="shared" si="1"/>
        <v>0.25</v>
      </c>
      <c r="AE19" s="375" t="e">
        <f t="shared" si="1"/>
        <v>#DIV/0!</v>
      </c>
      <c r="AF19" s="378">
        <f t="shared" si="1"/>
        <v>-0.5</v>
      </c>
      <c r="AG19" s="379">
        <f t="shared" si="1"/>
        <v>0.95121951219512191</v>
      </c>
    </row>
    <row r="20" spans="1:33" x14ac:dyDescent="0.25">
      <c r="A20" s="381" t="s">
        <v>182</v>
      </c>
      <c r="B20" s="382">
        <f>B17-(B18+B19)</f>
        <v>1627</v>
      </c>
      <c r="C20" s="347">
        <f t="shared" ref="C20:L20" si="12">C17-(C18+C19)</f>
        <v>1708</v>
      </c>
      <c r="D20" s="348">
        <f t="shared" si="2"/>
        <v>-81</v>
      </c>
      <c r="E20" s="383">
        <f t="shared" si="3"/>
        <v>-4.7423887587822011E-2</v>
      </c>
      <c r="F20" s="347">
        <f t="shared" si="12"/>
        <v>1556</v>
      </c>
      <c r="G20" s="348">
        <f t="shared" si="12"/>
        <v>7</v>
      </c>
      <c r="H20" s="348">
        <f t="shared" si="12"/>
        <v>7</v>
      </c>
      <c r="I20" s="348">
        <f t="shared" si="12"/>
        <v>6</v>
      </c>
      <c r="J20" s="348">
        <f t="shared" si="12"/>
        <v>0</v>
      </c>
      <c r="K20" s="348">
        <f t="shared" si="12"/>
        <v>5</v>
      </c>
      <c r="L20" s="349">
        <f t="shared" si="12"/>
        <v>46</v>
      </c>
      <c r="M20" s="347">
        <f>M17-(M18+M19)</f>
        <v>1664</v>
      </c>
      <c r="N20" s="348">
        <f t="shared" ref="N20:S20" si="13">N17-(N18+N19)</f>
        <v>22</v>
      </c>
      <c r="O20" s="348">
        <f t="shared" si="13"/>
        <v>0</v>
      </c>
      <c r="P20" s="348">
        <f t="shared" si="13"/>
        <v>8</v>
      </c>
      <c r="Q20" s="348">
        <f t="shared" si="13"/>
        <v>0</v>
      </c>
      <c r="R20" s="348">
        <f t="shared" si="13"/>
        <v>4</v>
      </c>
      <c r="S20" s="349">
        <f t="shared" si="13"/>
        <v>10</v>
      </c>
      <c r="T20" s="347">
        <f t="shared" si="4"/>
        <v>-108</v>
      </c>
      <c r="U20" s="348">
        <f t="shared" si="0"/>
        <v>-15</v>
      </c>
      <c r="V20" s="348">
        <f t="shared" si="0"/>
        <v>7</v>
      </c>
      <c r="W20" s="348">
        <f t="shared" si="0"/>
        <v>-2</v>
      </c>
      <c r="X20" s="348">
        <f t="shared" si="0"/>
        <v>0</v>
      </c>
      <c r="Y20" s="348">
        <f t="shared" si="0"/>
        <v>1</v>
      </c>
      <c r="Z20" s="349">
        <f t="shared" si="0"/>
        <v>36</v>
      </c>
      <c r="AA20" s="350">
        <f t="shared" si="5"/>
        <v>-6.4903846153846159E-2</v>
      </c>
      <c r="AB20" s="351">
        <f t="shared" si="1"/>
        <v>-0.68181818181818177</v>
      </c>
      <c r="AC20" s="352" t="e">
        <f t="shared" si="1"/>
        <v>#DIV/0!</v>
      </c>
      <c r="AD20" s="351">
        <f t="shared" si="1"/>
        <v>-0.25</v>
      </c>
      <c r="AE20" s="352" t="e">
        <f t="shared" si="1"/>
        <v>#DIV/0!</v>
      </c>
      <c r="AF20" s="351">
        <f t="shared" si="1"/>
        <v>0.25</v>
      </c>
      <c r="AG20" s="353">
        <f t="shared" si="1"/>
        <v>3.6</v>
      </c>
    </row>
    <row r="21" spans="1:33" x14ac:dyDescent="0.25">
      <c r="A21" s="8" t="s">
        <v>234</v>
      </c>
      <c r="B21" s="406">
        <v>903</v>
      </c>
      <c r="C21" s="407">
        <v>919</v>
      </c>
      <c r="D21" s="408">
        <f t="shared" si="2"/>
        <v>-16</v>
      </c>
      <c r="E21" s="409">
        <f t="shared" si="3"/>
        <v>-1.7410228509249184E-2</v>
      </c>
      <c r="F21" s="407">
        <v>864</v>
      </c>
      <c r="G21" s="408">
        <v>3</v>
      </c>
      <c r="H21" s="408">
        <v>3</v>
      </c>
      <c r="I21" s="408">
        <v>1</v>
      </c>
      <c r="J21" s="408">
        <v>0</v>
      </c>
      <c r="K21" s="408">
        <v>6</v>
      </c>
      <c r="L21" s="410">
        <v>26</v>
      </c>
      <c r="M21" s="407">
        <v>901</v>
      </c>
      <c r="N21" s="408">
        <v>2</v>
      </c>
      <c r="O21" s="408">
        <v>1</v>
      </c>
      <c r="P21" s="408">
        <v>3</v>
      </c>
      <c r="Q21" s="408">
        <v>0</v>
      </c>
      <c r="R21" s="408">
        <v>3</v>
      </c>
      <c r="S21" s="410">
        <v>9</v>
      </c>
      <c r="T21" s="407">
        <f t="shared" si="4"/>
        <v>-37</v>
      </c>
      <c r="U21" s="408">
        <f t="shared" si="0"/>
        <v>1</v>
      </c>
      <c r="V21" s="408">
        <f t="shared" si="0"/>
        <v>2</v>
      </c>
      <c r="W21" s="408">
        <f t="shared" si="0"/>
        <v>-2</v>
      </c>
      <c r="X21" s="408">
        <f t="shared" si="0"/>
        <v>0</v>
      </c>
      <c r="Y21" s="408">
        <f t="shared" si="0"/>
        <v>3</v>
      </c>
      <c r="Z21" s="410">
        <f t="shared" si="0"/>
        <v>17</v>
      </c>
      <c r="AA21" s="411">
        <f t="shared" si="5"/>
        <v>-4.1065482796892344E-2</v>
      </c>
      <c r="AB21" s="412">
        <f t="shared" si="1"/>
        <v>0.5</v>
      </c>
      <c r="AC21" s="412">
        <f t="shared" si="1"/>
        <v>2</v>
      </c>
      <c r="AD21" s="412">
        <f t="shared" si="1"/>
        <v>-0.66666666666666663</v>
      </c>
      <c r="AE21" s="413" t="e">
        <f t="shared" si="1"/>
        <v>#DIV/0!</v>
      </c>
      <c r="AF21" s="412">
        <f t="shared" si="1"/>
        <v>1</v>
      </c>
      <c r="AG21" s="414">
        <f t="shared" si="1"/>
        <v>1.8888888888888888</v>
      </c>
    </row>
    <row r="22" spans="1:33" x14ac:dyDescent="0.25">
      <c r="A22" s="415" t="s">
        <v>31</v>
      </c>
      <c r="B22" s="416">
        <v>2414</v>
      </c>
      <c r="C22" s="360">
        <v>2443</v>
      </c>
      <c r="D22" s="361">
        <f t="shared" si="2"/>
        <v>-29</v>
      </c>
      <c r="E22" s="417">
        <f t="shared" si="3"/>
        <v>-1.1870650839132215E-2</v>
      </c>
      <c r="F22" s="360">
        <v>2323</v>
      </c>
      <c r="G22" s="361">
        <v>1</v>
      </c>
      <c r="H22" s="361">
        <v>1</v>
      </c>
      <c r="I22" s="361">
        <v>4</v>
      </c>
      <c r="J22" s="361">
        <v>1</v>
      </c>
      <c r="K22" s="361">
        <v>11</v>
      </c>
      <c r="L22" s="362">
        <v>73</v>
      </c>
      <c r="M22" s="360">
        <v>2398</v>
      </c>
      <c r="N22" s="361">
        <v>7</v>
      </c>
      <c r="O22" s="361">
        <v>2</v>
      </c>
      <c r="P22" s="361">
        <v>4</v>
      </c>
      <c r="Q22" s="361">
        <v>0</v>
      </c>
      <c r="R22" s="361">
        <v>9</v>
      </c>
      <c r="S22" s="362">
        <v>23</v>
      </c>
      <c r="T22" s="360">
        <f t="shared" si="4"/>
        <v>-75</v>
      </c>
      <c r="U22" s="361">
        <f t="shared" si="4"/>
        <v>-6</v>
      </c>
      <c r="V22" s="361">
        <f t="shared" si="4"/>
        <v>-1</v>
      </c>
      <c r="W22" s="361">
        <f t="shared" si="4"/>
        <v>0</v>
      </c>
      <c r="X22" s="361">
        <f t="shared" si="4"/>
        <v>1</v>
      </c>
      <c r="Y22" s="361">
        <f t="shared" si="4"/>
        <v>2</v>
      </c>
      <c r="Z22" s="362">
        <f t="shared" si="4"/>
        <v>50</v>
      </c>
      <c r="AA22" s="363">
        <f t="shared" si="5"/>
        <v>-3.1276063386155128E-2</v>
      </c>
      <c r="AB22" s="364">
        <f t="shared" si="5"/>
        <v>-0.8571428571428571</v>
      </c>
      <c r="AC22" s="364">
        <f t="shared" si="5"/>
        <v>-0.5</v>
      </c>
      <c r="AD22" s="364">
        <f t="shared" si="5"/>
        <v>0</v>
      </c>
      <c r="AE22" s="418" t="e">
        <f t="shared" si="5"/>
        <v>#DIV/0!</v>
      </c>
      <c r="AF22" s="364">
        <f t="shared" si="5"/>
        <v>0.22222222222222221</v>
      </c>
      <c r="AG22" s="365">
        <f t="shared" si="5"/>
        <v>2.1739130434782608</v>
      </c>
    </row>
    <row r="23" spans="1:33" x14ac:dyDescent="0.25">
      <c r="A23" s="30" t="s">
        <v>235</v>
      </c>
      <c r="B23" s="419">
        <v>1441</v>
      </c>
      <c r="C23" s="371">
        <v>1462</v>
      </c>
      <c r="D23" s="372">
        <f t="shared" si="2"/>
        <v>-21</v>
      </c>
      <c r="E23" s="380">
        <f t="shared" si="3"/>
        <v>-1.4363885088919288E-2</v>
      </c>
      <c r="F23" s="371">
        <v>1377</v>
      </c>
      <c r="G23" s="372">
        <v>0</v>
      </c>
      <c r="H23" s="372">
        <v>0</v>
      </c>
      <c r="I23" s="372">
        <v>3</v>
      </c>
      <c r="J23" s="372">
        <v>0</v>
      </c>
      <c r="K23" s="372">
        <v>8</v>
      </c>
      <c r="L23" s="373">
        <v>53</v>
      </c>
      <c r="M23" s="371">
        <v>1434</v>
      </c>
      <c r="N23" s="372">
        <v>0</v>
      </c>
      <c r="O23" s="372">
        <v>0</v>
      </c>
      <c r="P23" s="372">
        <v>2</v>
      </c>
      <c r="Q23" s="372">
        <v>0</v>
      </c>
      <c r="R23" s="372">
        <v>9</v>
      </c>
      <c r="S23" s="373">
        <v>17</v>
      </c>
      <c r="T23" s="371">
        <f t="shared" si="4"/>
        <v>-57</v>
      </c>
      <c r="U23" s="372">
        <f t="shared" si="4"/>
        <v>0</v>
      </c>
      <c r="V23" s="372">
        <f t="shared" si="4"/>
        <v>0</v>
      </c>
      <c r="W23" s="372">
        <f t="shared" si="4"/>
        <v>1</v>
      </c>
      <c r="X23" s="372">
        <f t="shared" si="4"/>
        <v>0</v>
      </c>
      <c r="Y23" s="372">
        <f t="shared" si="4"/>
        <v>-1</v>
      </c>
      <c r="Z23" s="373">
        <f t="shared" si="4"/>
        <v>36</v>
      </c>
      <c r="AA23" s="374">
        <f t="shared" si="5"/>
        <v>-3.9748953974895397E-2</v>
      </c>
      <c r="AB23" s="375" t="e">
        <f t="shared" si="5"/>
        <v>#DIV/0!</v>
      </c>
      <c r="AC23" s="375" t="e">
        <f t="shared" si="5"/>
        <v>#DIV/0!</v>
      </c>
      <c r="AD23" s="378">
        <f t="shared" si="5"/>
        <v>0.5</v>
      </c>
      <c r="AE23" s="375" t="e">
        <f t="shared" si="5"/>
        <v>#DIV/0!</v>
      </c>
      <c r="AF23" s="378">
        <f t="shared" si="5"/>
        <v>-0.1111111111111111</v>
      </c>
      <c r="AG23" s="379">
        <f t="shared" si="5"/>
        <v>2.1176470588235294</v>
      </c>
    </row>
    <row r="24" spans="1:33" x14ac:dyDescent="0.25">
      <c r="A24" s="381" t="s">
        <v>33</v>
      </c>
      <c r="B24" s="382">
        <f>B22-B23</f>
        <v>973</v>
      </c>
      <c r="C24" s="347">
        <f t="shared" ref="C24:L24" si="14">C22-C23</f>
        <v>981</v>
      </c>
      <c r="D24" s="348">
        <f t="shared" si="2"/>
        <v>-8</v>
      </c>
      <c r="E24" s="383">
        <f t="shared" si="3"/>
        <v>-8.1549439347604492E-3</v>
      </c>
      <c r="F24" s="347">
        <f t="shared" si="14"/>
        <v>946</v>
      </c>
      <c r="G24" s="348">
        <f t="shared" si="14"/>
        <v>1</v>
      </c>
      <c r="H24" s="348">
        <f t="shared" si="14"/>
        <v>1</v>
      </c>
      <c r="I24" s="348">
        <f t="shared" si="14"/>
        <v>1</v>
      </c>
      <c r="J24" s="348">
        <f t="shared" si="14"/>
        <v>1</v>
      </c>
      <c r="K24" s="348">
        <f t="shared" si="14"/>
        <v>3</v>
      </c>
      <c r="L24" s="349">
        <f t="shared" si="14"/>
        <v>20</v>
      </c>
      <c r="M24" s="347">
        <f>M22-M23</f>
        <v>964</v>
      </c>
      <c r="N24" s="348">
        <f t="shared" ref="N24:S24" si="15">N22-N23</f>
        <v>7</v>
      </c>
      <c r="O24" s="348">
        <f t="shared" si="15"/>
        <v>2</v>
      </c>
      <c r="P24" s="348">
        <f t="shared" si="15"/>
        <v>2</v>
      </c>
      <c r="Q24" s="348">
        <f t="shared" si="15"/>
        <v>0</v>
      </c>
      <c r="R24" s="348">
        <f t="shared" si="15"/>
        <v>0</v>
      </c>
      <c r="S24" s="349">
        <f t="shared" si="15"/>
        <v>6</v>
      </c>
      <c r="T24" s="347">
        <f t="shared" si="4"/>
        <v>-18</v>
      </c>
      <c r="U24" s="348">
        <f t="shared" si="4"/>
        <v>-6</v>
      </c>
      <c r="V24" s="348">
        <f t="shared" si="4"/>
        <v>-1</v>
      </c>
      <c r="W24" s="348">
        <f t="shared" si="4"/>
        <v>-1</v>
      </c>
      <c r="X24" s="348">
        <f t="shared" si="4"/>
        <v>1</v>
      </c>
      <c r="Y24" s="348">
        <f t="shared" si="4"/>
        <v>3</v>
      </c>
      <c r="Z24" s="349">
        <f t="shared" si="4"/>
        <v>14</v>
      </c>
      <c r="AA24" s="350">
        <f t="shared" si="5"/>
        <v>-1.8672199170124481E-2</v>
      </c>
      <c r="AB24" s="351">
        <f t="shared" si="5"/>
        <v>-0.8571428571428571</v>
      </c>
      <c r="AC24" s="351">
        <f t="shared" si="5"/>
        <v>-0.5</v>
      </c>
      <c r="AD24" s="351">
        <f t="shared" si="5"/>
        <v>-0.5</v>
      </c>
      <c r="AE24" s="352" t="e">
        <f t="shared" si="5"/>
        <v>#DIV/0!</v>
      </c>
      <c r="AF24" s="352" t="e">
        <f t="shared" si="5"/>
        <v>#DIV/0!</v>
      </c>
      <c r="AG24" s="353">
        <f t="shared" si="5"/>
        <v>2.3333333333333335</v>
      </c>
    </row>
    <row r="25" spans="1:33" x14ac:dyDescent="0.25">
      <c r="A25" s="7" t="s">
        <v>236</v>
      </c>
      <c r="B25" s="384">
        <v>2650</v>
      </c>
      <c r="C25" s="385">
        <v>2551</v>
      </c>
      <c r="D25" s="386">
        <f t="shared" si="2"/>
        <v>99</v>
      </c>
      <c r="E25" s="387">
        <f t="shared" si="3"/>
        <v>3.8808310466483732E-2</v>
      </c>
      <c r="F25" s="385">
        <v>2554</v>
      </c>
      <c r="G25" s="386">
        <v>8</v>
      </c>
      <c r="H25" s="386">
        <v>4</v>
      </c>
      <c r="I25" s="386">
        <v>2</v>
      </c>
      <c r="J25" s="386">
        <v>0</v>
      </c>
      <c r="K25" s="386">
        <v>19</v>
      </c>
      <c r="L25" s="388">
        <v>63</v>
      </c>
      <c r="M25" s="385">
        <v>2514</v>
      </c>
      <c r="N25" s="386">
        <v>12</v>
      </c>
      <c r="O25" s="386">
        <v>0</v>
      </c>
      <c r="P25" s="386">
        <v>6</v>
      </c>
      <c r="Q25" s="386">
        <v>1</v>
      </c>
      <c r="R25" s="386">
        <v>0</v>
      </c>
      <c r="S25" s="388">
        <v>18</v>
      </c>
      <c r="T25" s="385">
        <f t="shared" si="4"/>
        <v>40</v>
      </c>
      <c r="U25" s="386">
        <f t="shared" si="4"/>
        <v>-4</v>
      </c>
      <c r="V25" s="386">
        <f t="shared" si="4"/>
        <v>4</v>
      </c>
      <c r="W25" s="386">
        <f t="shared" si="4"/>
        <v>-4</v>
      </c>
      <c r="X25" s="386">
        <f t="shared" si="4"/>
        <v>-1</v>
      </c>
      <c r="Y25" s="386">
        <f t="shared" si="4"/>
        <v>19</v>
      </c>
      <c r="Z25" s="388">
        <f t="shared" si="4"/>
        <v>45</v>
      </c>
      <c r="AA25" s="389">
        <f t="shared" si="5"/>
        <v>1.5910898965791568E-2</v>
      </c>
      <c r="AB25" s="390">
        <f t="shared" si="5"/>
        <v>-0.33333333333333331</v>
      </c>
      <c r="AC25" s="391" t="e">
        <f t="shared" si="5"/>
        <v>#DIV/0!</v>
      </c>
      <c r="AD25" s="390">
        <f t="shared" si="5"/>
        <v>-0.66666666666666663</v>
      </c>
      <c r="AE25" s="390">
        <f t="shared" si="5"/>
        <v>-1</v>
      </c>
      <c r="AF25" s="391" t="e">
        <f t="shared" si="5"/>
        <v>#DIV/0!</v>
      </c>
      <c r="AG25" s="392">
        <f t="shared" si="5"/>
        <v>2.5</v>
      </c>
    </row>
    <row r="26" spans="1:33" x14ac:dyDescent="0.25">
      <c r="A26" s="37" t="s">
        <v>237</v>
      </c>
      <c r="B26" s="420">
        <v>712</v>
      </c>
      <c r="C26" s="335">
        <v>640</v>
      </c>
      <c r="D26" s="336">
        <f t="shared" si="2"/>
        <v>72</v>
      </c>
      <c r="E26" s="421">
        <f t="shared" si="3"/>
        <v>0.1125</v>
      </c>
      <c r="F26" s="335">
        <v>698</v>
      </c>
      <c r="G26" s="336">
        <v>3</v>
      </c>
      <c r="H26" s="336">
        <v>1</v>
      </c>
      <c r="I26" s="336">
        <v>0</v>
      </c>
      <c r="J26" s="336">
        <v>0</v>
      </c>
      <c r="K26" s="336">
        <v>1</v>
      </c>
      <c r="L26" s="337">
        <v>9</v>
      </c>
      <c r="M26" s="335">
        <v>635</v>
      </c>
      <c r="N26" s="336">
        <v>0</v>
      </c>
      <c r="O26" s="336">
        <v>0</v>
      </c>
      <c r="P26" s="336">
        <v>0</v>
      </c>
      <c r="Q26" s="336">
        <v>0</v>
      </c>
      <c r="R26" s="336">
        <v>0</v>
      </c>
      <c r="S26" s="337">
        <v>5</v>
      </c>
      <c r="T26" s="335">
        <f t="shared" si="4"/>
        <v>63</v>
      </c>
      <c r="U26" s="336">
        <f t="shared" si="4"/>
        <v>3</v>
      </c>
      <c r="V26" s="336">
        <f t="shared" si="4"/>
        <v>1</v>
      </c>
      <c r="W26" s="336">
        <f t="shared" si="4"/>
        <v>0</v>
      </c>
      <c r="X26" s="336">
        <f t="shared" si="4"/>
        <v>0</v>
      </c>
      <c r="Y26" s="336">
        <f t="shared" si="4"/>
        <v>1</v>
      </c>
      <c r="Z26" s="337">
        <f t="shared" si="4"/>
        <v>4</v>
      </c>
      <c r="AA26" s="338">
        <f t="shared" si="5"/>
        <v>9.9212598425196849E-2</v>
      </c>
      <c r="AB26" s="422" t="e">
        <f t="shared" si="5"/>
        <v>#DIV/0!</v>
      </c>
      <c r="AC26" s="422" t="e">
        <f t="shared" si="5"/>
        <v>#DIV/0!</v>
      </c>
      <c r="AD26" s="422" t="e">
        <f t="shared" si="5"/>
        <v>#DIV/0!</v>
      </c>
      <c r="AE26" s="422" t="e">
        <f t="shared" si="5"/>
        <v>#DIV/0!</v>
      </c>
      <c r="AF26" s="422" t="e">
        <f t="shared" si="5"/>
        <v>#DIV/0!</v>
      </c>
      <c r="AG26" s="340">
        <f t="shared" si="5"/>
        <v>0.8</v>
      </c>
    </row>
    <row r="27" spans="1:33" x14ac:dyDescent="0.25">
      <c r="A27" s="381" t="s">
        <v>238</v>
      </c>
      <c r="B27" s="382">
        <f>B25-B26</f>
        <v>1938</v>
      </c>
      <c r="C27" s="347">
        <f t="shared" ref="C27:L27" si="16">C25-C26</f>
        <v>1911</v>
      </c>
      <c r="D27" s="348">
        <f t="shared" si="2"/>
        <v>27</v>
      </c>
      <c r="E27" s="383">
        <f t="shared" si="3"/>
        <v>1.4128728414442701E-2</v>
      </c>
      <c r="F27" s="347">
        <f t="shared" si="16"/>
        <v>1856</v>
      </c>
      <c r="G27" s="348">
        <f t="shared" si="16"/>
        <v>5</v>
      </c>
      <c r="H27" s="348">
        <f t="shared" si="16"/>
        <v>3</v>
      </c>
      <c r="I27" s="348">
        <f t="shared" si="16"/>
        <v>2</v>
      </c>
      <c r="J27" s="348">
        <f t="shared" si="16"/>
        <v>0</v>
      </c>
      <c r="K27" s="348">
        <f t="shared" si="16"/>
        <v>18</v>
      </c>
      <c r="L27" s="349">
        <f t="shared" si="16"/>
        <v>54</v>
      </c>
      <c r="M27" s="347">
        <f>M25-M26</f>
        <v>1879</v>
      </c>
      <c r="N27" s="348">
        <f t="shared" ref="N27:S27" si="17">N25-N26</f>
        <v>12</v>
      </c>
      <c r="O27" s="348">
        <f t="shared" si="17"/>
        <v>0</v>
      </c>
      <c r="P27" s="348">
        <f t="shared" si="17"/>
        <v>6</v>
      </c>
      <c r="Q27" s="348">
        <f t="shared" si="17"/>
        <v>1</v>
      </c>
      <c r="R27" s="348">
        <f t="shared" si="17"/>
        <v>0</v>
      </c>
      <c r="S27" s="349">
        <f t="shared" si="17"/>
        <v>13</v>
      </c>
      <c r="T27" s="347">
        <f t="shared" si="4"/>
        <v>-23</v>
      </c>
      <c r="U27" s="348">
        <f t="shared" si="4"/>
        <v>-7</v>
      </c>
      <c r="V27" s="348">
        <f t="shared" si="4"/>
        <v>3</v>
      </c>
      <c r="W27" s="348">
        <f t="shared" si="4"/>
        <v>-4</v>
      </c>
      <c r="X27" s="348">
        <f t="shared" si="4"/>
        <v>-1</v>
      </c>
      <c r="Y27" s="348">
        <f t="shared" si="4"/>
        <v>18</v>
      </c>
      <c r="Z27" s="349">
        <f t="shared" si="4"/>
        <v>41</v>
      </c>
      <c r="AA27" s="350">
        <f t="shared" si="5"/>
        <v>-1.2240553485896753E-2</v>
      </c>
      <c r="AB27" s="351">
        <f t="shared" si="5"/>
        <v>-0.58333333333333337</v>
      </c>
      <c r="AC27" s="352" t="e">
        <f t="shared" si="5"/>
        <v>#DIV/0!</v>
      </c>
      <c r="AD27" s="351">
        <f t="shared" si="5"/>
        <v>-0.66666666666666663</v>
      </c>
      <c r="AE27" s="351">
        <f t="shared" si="5"/>
        <v>-1</v>
      </c>
      <c r="AF27" s="352" t="e">
        <f t="shared" si="5"/>
        <v>#DIV/0!</v>
      </c>
      <c r="AG27" s="353">
        <f t="shared" si="5"/>
        <v>3.1538461538461537</v>
      </c>
    </row>
    <row r="28" spans="1:33" x14ac:dyDescent="0.25">
      <c r="A28" s="7" t="s">
        <v>239</v>
      </c>
      <c r="B28" s="384">
        <v>3378</v>
      </c>
      <c r="C28" s="385">
        <v>3245</v>
      </c>
      <c r="D28" s="386">
        <f t="shared" si="2"/>
        <v>133</v>
      </c>
      <c r="E28" s="387">
        <f t="shared" si="3"/>
        <v>4.0986132511556243E-2</v>
      </c>
      <c r="F28" s="385">
        <v>3324</v>
      </c>
      <c r="G28" s="386">
        <v>6</v>
      </c>
      <c r="H28" s="386">
        <v>0</v>
      </c>
      <c r="I28" s="386">
        <v>9</v>
      </c>
      <c r="J28" s="386">
        <v>0</v>
      </c>
      <c r="K28" s="386">
        <v>5</v>
      </c>
      <c r="L28" s="388">
        <v>34</v>
      </c>
      <c r="M28" s="385">
        <v>3229</v>
      </c>
      <c r="N28" s="386">
        <v>2</v>
      </c>
      <c r="O28" s="386">
        <v>1</v>
      </c>
      <c r="P28" s="386">
        <v>3</v>
      </c>
      <c r="Q28" s="386">
        <v>0</v>
      </c>
      <c r="R28" s="386">
        <v>1</v>
      </c>
      <c r="S28" s="388">
        <v>9</v>
      </c>
      <c r="T28" s="385">
        <f t="shared" si="4"/>
        <v>95</v>
      </c>
      <c r="U28" s="386">
        <f t="shared" si="4"/>
        <v>4</v>
      </c>
      <c r="V28" s="386">
        <f t="shared" si="4"/>
        <v>-1</v>
      </c>
      <c r="W28" s="386">
        <f t="shared" si="4"/>
        <v>6</v>
      </c>
      <c r="X28" s="386">
        <f t="shared" si="4"/>
        <v>0</v>
      </c>
      <c r="Y28" s="386">
        <f t="shared" si="4"/>
        <v>4</v>
      </c>
      <c r="Z28" s="388">
        <f t="shared" si="4"/>
        <v>25</v>
      </c>
      <c r="AA28" s="389">
        <f t="shared" si="5"/>
        <v>2.9420873335397956E-2</v>
      </c>
      <c r="AB28" s="390">
        <f t="shared" si="5"/>
        <v>2</v>
      </c>
      <c r="AC28" s="390">
        <f t="shared" si="5"/>
        <v>-1</v>
      </c>
      <c r="AD28" s="390">
        <f t="shared" si="5"/>
        <v>2</v>
      </c>
      <c r="AE28" s="391" t="e">
        <f t="shared" si="5"/>
        <v>#DIV/0!</v>
      </c>
      <c r="AF28" s="390">
        <f t="shared" si="5"/>
        <v>4</v>
      </c>
      <c r="AG28" s="392">
        <f t="shared" si="5"/>
        <v>2.7777777777777777</v>
      </c>
    </row>
    <row r="29" spans="1:33" x14ac:dyDescent="0.25">
      <c r="A29" s="30" t="s">
        <v>240</v>
      </c>
      <c r="B29" s="419">
        <v>1590</v>
      </c>
      <c r="C29" s="371">
        <v>1478</v>
      </c>
      <c r="D29" s="372">
        <f t="shared" si="2"/>
        <v>112</v>
      </c>
      <c r="E29" s="380">
        <f t="shared" si="3"/>
        <v>7.5778078484438433E-2</v>
      </c>
      <c r="F29" s="371">
        <v>1570</v>
      </c>
      <c r="G29" s="372">
        <v>1</v>
      </c>
      <c r="H29" s="372">
        <v>0</v>
      </c>
      <c r="I29" s="372">
        <v>2</v>
      </c>
      <c r="J29" s="372">
        <v>0</v>
      </c>
      <c r="K29" s="372">
        <v>4</v>
      </c>
      <c r="L29" s="373">
        <v>13</v>
      </c>
      <c r="M29" s="423">
        <v>1474</v>
      </c>
      <c r="N29" s="372">
        <v>2</v>
      </c>
      <c r="O29" s="372">
        <v>0</v>
      </c>
      <c r="P29" s="372">
        <v>1</v>
      </c>
      <c r="Q29" s="372">
        <v>0</v>
      </c>
      <c r="R29" s="372">
        <v>0</v>
      </c>
      <c r="S29" s="373">
        <v>1</v>
      </c>
      <c r="T29" s="371">
        <f t="shared" si="4"/>
        <v>96</v>
      </c>
      <c r="U29" s="372">
        <f t="shared" si="4"/>
        <v>-1</v>
      </c>
      <c r="V29" s="372">
        <f t="shared" si="4"/>
        <v>0</v>
      </c>
      <c r="W29" s="372">
        <f t="shared" si="4"/>
        <v>1</v>
      </c>
      <c r="X29" s="372">
        <f t="shared" si="4"/>
        <v>0</v>
      </c>
      <c r="Y29" s="372">
        <f t="shared" si="4"/>
        <v>4</v>
      </c>
      <c r="Z29" s="373">
        <f t="shared" si="4"/>
        <v>12</v>
      </c>
      <c r="AA29" s="374">
        <f t="shared" si="5"/>
        <v>6.5128900949796467E-2</v>
      </c>
      <c r="AB29" s="378">
        <f t="shared" si="5"/>
        <v>-0.5</v>
      </c>
      <c r="AC29" s="375" t="e">
        <f t="shared" si="5"/>
        <v>#DIV/0!</v>
      </c>
      <c r="AD29" s="378">
        <f t="shared" si="5"/>
        <v>1</v>
      </c>
      <c r="AE29" s="375" t="e">
        <f t="shared" si="5"/>
        <v>#DIV/0!</v>
      </c>
      <c r="AF29" s="375" t="e">
        <f t="shared" si="5"/>
        <v>#DIV/0!</v>
      </c>
      <c r="AG29" s="379">
        <f t="shared" si="5"/>
        <v>12</v>
      </c>
    </row>
    <row r="30" spans="1:33" x14ac:dyDescent="0.25">
      <c r="A30" s="381" t="s">
        <v>241</v>
      </c>
      <c r="B30" s="382">
        <f>B28-B29</f>
        <v>1788</v>
      </c>
      <c r="C30" s="347">
        <f t="shared" ref="C30:L30" si="18">C28-C29</f>
        <v>1767</v>
      </c>
      <c r="D30" s="348">
        <f t="shared" si="18"/>
        <v>21</v>
      </c>
      <c r="E30" s="383">
        <f t="shared" si="18"/>
        <v>-3.4791945972882189E-2</v>
      </c>
      <c r="F30" s="347">
        <f t="shared" si="18"/>
        <v>1754</v>
      </c>
      <c r="G30" s="348">
        <f t="shared" si="18"/>
        <v>5</v>
      </c>
      <c r="H30" s="348">
        <f t="shared" si="18"/>
        <v>0</v>
      </c>
      <c r="I30" s="348">
        <f t="shared" si="18"/>
        <v>7</v>
      </c>
      <c r="J30" s="348">
        <f t="shared" si="18"/>
        <v>0</v>
      </c>
      <c r="K30" s="348">
        <f t="shared" si="18"/>
        <v>1</v>
      </c>
      <c r="L30" s="349">
        <f t="shared" si="18"/>
        <v>21</v>
      </c>
      <c r="M30" s="347">
        <f>M28-M29</f>
        <v>1755</v>
      </c>
      <c r="N30" s="348">
        <f t="shared" ref="N30:S30" si="19">N28-N29</f>
        <v>0</v>
      </c>
      <c r="O30" s="348">
        <f t="shared" si="19"/>
        <v>1</v>
      </c>
      <c r="P30" s="348">
        <f t="shared" si="19"/>
        <v>2</v>
      </c>
      <c r="Q30" s="348">
        <f t="shared" si="19"/>
        <v>0</v>
      </c>
      <c r="R30" s="348">
        <f t="shared" si="19"/>
        <v>1</v>
      </c>
      <c r="S30" s="349">
        <f t="shared" si="19"/>
        <v>8</v>
      </c>
      <c r="T30" s="347">
        <f t="shared" si="4"/>
        <v>-1</v>
      </c>
      <c r="U30" s="348">
        <f t="shared" si="4"/>
        <v>5</v>
      </c>
      <c r="V30" s="348">
        <f t="shared" si="4"/>
        <v>-1</v>
      </c>
      <c r="W30" s="348">
        <f t="shared" si="4"/>
        <v>5</v>
      </c>
      <c r="X30" s="348">
        <f t="shared" si="4"/>
        <v>0</v>
      </c>
      <c r="Y30" s="348">
        <f t="shared" si="4"/>
        <v>0</v>
      </c>
      <c r="Z30" s="349">
        <f t="shared" si="4"/>
        <v>13</v>
      </c>
      <c r="AA30" s="350">
        <f t="shared" si="5"/>
        <v>-5.6980056980056976E-4</v>
      </c>
      <c r="AB30" s="352" t="e">
        <f t="shared" si="5"/>
        <v>#DIV/0!</v>
      </c>
      <c r="AC30" s="351">
        <f t="shared" si="5"/>
        <v>-1</v>
      </c>
      <c r="AD30" s="351">
        <f t="shared" si="5"/>
        <v>2.5</v>
      </c>
      <c r="AE30" s="352" t="e">
        <f t="shared" si="5"/>
        <v>#DIV/0!</v>
      </c>
      <c r="AF30" s="351">
        <f t="shared" si="5"/>
        <v>0</v>
      </c>
      <c r="AG30" s="353">
        <f t="shared" si="5"/>
        <v>1.625</v>
      </c>
    </row>
    <row r="31" spans="1:33" x14ac:dyDescent="0.25">
      <c r="A31" s="415" t="s">
        <v>242</v>
      </c>
      <c r="B31" s="416">
        <v>1087</v>
      </c>
      <c r="C31" s="360">
        <v>1245</v>
      </c>
      <c r="D31" s="361">
        <f t="shared" si="2"/>
        <v>-158</v>
      </c>
      <c r="E31" s="417">
        <f t="shared" si="3"/>
        <v>-0.12690763052208837</v>
      </c>
      <c r="F31" s="360">
        <v>1032</v>
      </c>
      <c r="G31" s="361">
        <v>14</v>
      </c>
      <c r="H31" s="361">
        <v>1</v>
      </c>
      <c r="I31" s="361">
        <v>4</v>
      </c>
      <c r="J31" s="361">
        <v>0</v>
      </c>
      <c r="K31" s="361">
        <v>2</v>
      </c>
      <c r="L31" s="362">
        <v>34</v>
      </c>
      <c r="M31" s="360">
        <v>1202</v>
      </c>
      <c r="N31" s="361">
        <v>12</v>
      </c>
      <c r="O31" s="361">
        <v>2</v>
      </c>
      <c r="P31" s="361">
        <v>2</v>
      </c>
      <c r="Q31" s="361">
        <v>1</v>
      </c>
      <c r="R31" s="361">
        <v>1</v>
      </c>
      <c r="S31" s="362">
        <v>25</v>
      </c>
      <c r="T31" s="360">
        <f t="shared" si="4"/>
        <v>-170</v>
      </c>
      <c r="U31" s="361">
        <f t="shared" si="4"/>
        <v>2</v>
      </c>
      <c r="V31" s="361">
        <f t="shared" si="4"/>
        <v>-1</v>
      </c>
      <c r="W31" s="361">
        <f t="shared" si="4"/>
        <v>2</v>
      </c>
      <c r="X31" s="361">
        <f t="shared" si="4"/>
        <v>-1</v>
      </c>
      <c r="Y31" s="361">
        <f t="shared" si="4"/>
        <v>1</v>
      </c>
      <c r="Z31" s="362">
        <f t="shared" si="4"/>
        <v>9</v>
      </c>
      <c r="AA31" s="363">
        <f t="shared" si="5"/>
        <v>-0.14143094841930118</v>
      </c>
      <c r="AB31" s="364">
        <f t="shared" si="5"/>
        <v>0.16666666666666666</v>
      </c>
      <c r="AC31" s="364">
        <f t="shared" si="5"/>
        <v>-0.5</v>
      </c>
      <c r="AD31" s="364">
        <f t="shared" si="5"/>
        <v>1</v>
      </c>
      <c r="AE31" s="364">
        <f t="shared" si="5"/>
        <v>-1</v>
      </c>
      <c r="AF31" s="364">
        <f t="shared" si="5"/>
        <v>1</v>
      </c>
      <c r="AG31" s="365">
        <f t="shared" si="5"/>
        <v>0.36</v>
      </c>
    </row>
    <row r="32" spans="1:33" x14ac:dyDescent="0.25">
      <c r="A32" s="7" t="s">
        <v>146</v>
      </c>
      <c r="B32" s="384">
        <v>982</v>
      </c>
      <c r="C32" s="385">
        <v>1088</v>
      </c>
      <c r="D32" s="386">
        <f t="shared" si="2"/>
        <v>-106</v>
      </c>
      <c r="E32" s="387">
        <f t="shared" si="3"/>
        <v>-9.7426470588235295E-2</v>
      </c>
      <c r="F32" s="385">
        <v>918</v>
      </c>
      <c r="G32" s="386">
        <v>4</v>
      </c>
      <c r="H32" s="386">
        <v>13</v>
      </c>
      <c r="I32" s="386">
        <v>3</v>
      </c>
      <c r="J32" s="386">
        <v>0</v>
      </c>
      <c r="K32" s="386">
        <v>2</v>
      </c>
      <c r="L32" s="388">
        <v>42</v>
      </c>
      <c r="M32" s="385">
        <v>1059</v>
      </c>
      <c r="N32" s="386">
        <v>2</v>
      </c>
      <c r="O32" s="386">
        <v>7</v>
      </c>
      <c r="P32" s="386">
        <v>9</v>
      </c>
      <c r="Q32" s="386">
        <v>2</v>
      </c>
      <c r="R32" s="386">
        <v>2</v>
      </c>
      <c r="S32" s="388">
        <v>7</v>
      </c>
      <c r="T32" s="385">
        <f t="shared" si="4"/>
        <v>-141</v>
      </c>
      <c r="U32" s="386">
        <f t="shared" si="4"/>
        <v>2</v>
      </c>
      <c r="V32" s="386">
        <f t="shared" si="4"/>
        <v>6</v>
      </c>
      <c r="W32" s="386">
        <f t="shared" si="4"/>
        <v>-6</v>
      </c>
      <c r="X32" s="386">
        <f t="shared" si="4"/>
        <v>-2</v>
      </c>
      <c r="Y32" s="386">
        <f t="shared" si="4"/>
        <v>0</v>
      </c>
      <c r="Z32" s="388">
        <f t="shared" si="4"/>
        <v>35</v>
      </c>
      <c r="AA32" s="389">
        <f t="shared" si="5"/>
        <v>-0.13314447592067988</v>
      </c>
      <c r="AB32" s="390">
        <f t="shared" si="5"/>
        <v>1</v>
      </c>
      <c r="AC32" s="390">
        <f t="shared" si="5"/>
        <v>0.8571428571428571</v>
      </c>
      <c r="AD32" s="390">
        <f t="shared" si="5"/>
        <v>-0.66666666666666663</v>
      </c>
      <c r="AE32" s="390">
        <f t="shared" si="5"/>
        <v>-1</v>
      </c>
      <c r="AF32" s="390">
        <f t="shared" si="5"/>
        <v>0</v>
      </c>
      <c r="AG32" s="392">
        <f t="shared" si="5"/>
        <v>5</v>
      </c>
    </row>
    <row r="33" spans="1:33" x14ac:dyDescent="0.25">
      <c r="A33" s="74" t="s">
        <v>225</v>
      </c>
      <c r="B33" s="330">
        <v>8</v>
      </c>
      <c r="C33" s="331">
        <v>0</v>
      </c>
      <c r="D33" s="332">
        <f t="shared" si="2"/>
        <v>8</v>
      </c>
      <c r="E33" s="441" t="s">
        <v>251</v>
      </c>
      <c r="F33" s="331">
        <v>3</v>
      </c>
      <c r="G33" s="332">
        <v>0</v>
      </c>
      <c r="H33" s="332">
        <v>0</v>
      </c>
      <c r="I33" s="332">
        <v>0</v>
      </c>
      <c r="J33" s="332">
        <v>0</v>
      </c>
      <c r="K33" s="332">
        <v>0</v>
      </c>
      <c r="L33" s="334">
        <v>5</v>
      </c>
      <c r="M33" s="331">
        <v>0</v>
      </c>
      <c r="N33" s="332">
        <v>0</v>
      </c>
      <c r="O33" s="332">
        <v>0</v>
      </c>
      <c r="P33" s="332">
        <v>0</v>
      </c>
      <c r="Q33" s="332">
        <v>0</v>
      </c>
      <c r="R33" s="332">
        <v>0</v>
      </c>
      <c r="S33" s="334">
        <v>0</v>
      </c>
      <c r="T33" s="335">
        <f t="shared" si="4"/>
        <v>3</v>
      </c>
      <c r="U33" s="336">
        <f t="shared" si="4"/>
        <v>0</v>
      </c>
      <c r="V33" s="336">
        <f t="shared" si="4"/>
        <v>0</v>
      </c>
      <c r="W33" s="336">
        <f t="shared" si="4"/>
        <v>0</v>
      </c>
      <c r="X33" s="336">
        <f t="shared" si="4"/>
        <v>0</v>
      </c>
      <c r="Y33" s="336">
        <f t="shared" si="4"/>
        <v>0</v>
      </c>
      <c r="Z33" s="337">
        <f t="shared" si="4"/>
        <v>5</v>
      </c>
      <c r="AA33" s="424" t="e">
        <f t="shared" si="5"/>
        <v>#DIV/0!</v>
      </c>
      <c r="AB33" s="422" t="e">
        <f t="shared" si="5"/>
        <v>#DIV/0!</v>
      </c>
      <c r="AC33" s="422" t="e">
        <f t="shared" si="5"/>
        <v>#DIV/0!</v>
      </c>
      <c r="AD33" s="422" t="e">
        <f t="shared" si="5"/>
        <v>#DIV/0!</v>
      </c>
      <c r="AE33" s="422" t="e">
        <f t="shared" si="5"/>
        <v>#DIV/0!</v>
      </c>
      <c r="AF33" s="422" t="e">
        <f t="shared" si="5"/>
        <v>#DIV/0!</v>
      </c>
      <c r="AG33" s="425" t="e">
        <f t="shared" si="5"/>
        <v>#DIV/0!</v>
      </c>
    </row>
    <row r="34" spans="1:33" x14ac:dyDescent="0.25">
      <c r="A34" s="381" t="s">
        <v>147</v>
      </c>
      <c r="B34" s="382">
        <f>B32-B33</f>
        <v>974</v>
      </c>
      <c r="C34" s="347">
        <f t="shared" ref="C34:L34" si="20">C32-C33</f>
        <v>1088</v>
      </c>
      <c r="D34" s="348">
        <f t="shared" si="2"/>
        <v>-114</v>
      </c>
      <c r="E34" s="383">
        <f t="shared" si="3"/>
        <v>-0.10477941176470588</v>
      </c>
      <c r="F34" s="347">
        <f t="shared" si="20"/>
        <v>915</v>
      </c>
      <c r="G34" s="348">
        <f t="shared" si="20"/>
        <v>4</v>
      </c>
      <c r="H34" s="348">
        <f t="shared" si="20"/>
        <v>13</v>
      </c>
      <c r="I34" s="348">
        <f t="shared" si="20"/>
        <v>3</v>
      </c>
      <c r="J34" s="348">
        <f t="shared" si="20"/>
        <v>0</v>
      </c>
      <c r="K34" s="348">
        <f t="shared" si="20"/>
        <v>2</v>
      </c>
      <c r="L34" s="349">
        <f t="shared" si="20"/>
        <v>37</v>
      </c>
      <c r="M34" s="347">
        <f>M32-M33</f>
        <v>1059</v>
      </c>
      <c r="N34" s="348">
        <f t="shared" ref="N34:S34" si="21">N32-N33</f>
        <v>2</v>
      </c>
      <c r="O34" s="348">
        <f t="shared" si="21"/>
        <v>7</v>
      </c>
      <c r="P34" s="348">
        <f t="shared" si="21"/>
        <v>9</v>
      </c>
      <c r="Q34" s="348">
        <f t="shared" si="21"/>
        <v>2</v>
      </c>
      <c r="R34" s="348">
        <f t="shared" si="21"/>
        <v>2</v>
      </c>
      <c r="S34" s="349">
        <f t="shared" si="21"/>
        <v>7</v>
      </c>
      <c r="T34" s="347">
        <f t="shared" si="4"/>
        <v>-144</v>
      </c>
      <c r="U34" s="348">
        <f t="shared" si="4"/>
        <v>2</v>
      </c>
      <c r="V34" s="348">
        <f t="shared" si="4"/>
        <v>6</v>
      </c>
      <c r="W34" s="348">
        <f t="shared" si="4"/>
        <v>-6</v>
      </c>
      <c r="X34" s="348">
        <f t="shared" si="4"/>
        <v>-2</v>
      </c>
      <c r="Y34" s="348">
        <f t="shared" si="4"/>
        <v>0</v>
      </c>
      <c r="Z34" s="349">
        <f t="shared" si="4"/>
        <v>30</v>
      </c>
      <c r="AA34" s="350">
        <f t="shared" si="5"/>
        <v>-0.1359773371104816</v>
      </c>
      <c r="AB34" s="351">
        <f t="shared" si="5"/>
        <v>1</v>
      </c>
      <c r="AC34" s="351">
        <f t="shared" si="5"/>
        <v>0.8571428571428571</v>
      </c>
      <c r="AD34" s="351">
        <f t="shared" si="5"/>
        <v>-0.66666666666666663</v>
      </c>
      <c r="AE34" s="351">
        <f t="shared" si="5"/>
        <v>-1</v>
      </c>
      <c r="AF34" s="351">
        <f t="shared" si="5"/>
        <v>0</v>
      </c>
      <c r="AG34" s="353">
        <f t="shared" si="5"/>
        <v>4.2857142857142856</v>
      </c>
    </row>
    <row r="35" spans="1:33" x14ac:dyDescent="0.25">
      <c r="A35" s="415" t="s">
        <v>243</v>
      </c>
      <c r="B35" s="416">
        <v>2076</v>
      </c>
      <c r="C35" s="360">
        <v>2224</v>
      </c>
      <c r="D35" s="361">
        <f t="shared" si="2"/>
        <v>-148</v>
      </c>
      <c r="E35" s="417">
        <f t="shared" si="3"/>
        <v>-6.654676258992806E-2</v>
      </c>
      <c r="F35" s="360">
        <v>2003</v>
      </c>
      <c r="G35" s="361">
        <v>13</v>
      </c>
      <c r="H35" s="361">
        <v>1</v>
      </c>
      <c r="I35" s="361">
        <v>2</v>
      </c>
      <c r="J35" s="361">
        <v>0</v>
      </c>
      <c r="K35" s="361">
        <v>14</v>
      </c>
      <c r="L35" s="362">
        <v>43</v>
      </c>
      <c r="M35" s="360">
        <v>2185</v>
      </c>
      <c r="N35" s="361">
        <v>10</v>
      </c>
      <c r="O35" s="361">
        <v>1</v>
      </c>
      <c r="P35" s="361">
        <v>11</v>
      </c>
      <c r="Q35" s="361">
        <v>0</v>
      </c>
      <c r="R35" s="361">
        <v>2</v>
      </c>
      <c r="S35" s="362">
        <v>15</v>
      </c>
      <c r="T35" s="360">
        <f t="shared" si="4"/>
        <v>-182</v>
      </c>
      <c r="U35" s="361">
        <f t="shared" si="4"/>
        <v>3</v>
      </c>
      <c r="V35" s="361">
        <f t="shared" si="4"/>
        <v>0</v>
      </c>
      <c r="W35" s="361">
        <f t="shared" si="4"/>
        <v>-9</v>
      </c>
      <c r="X35" s="361">
        <f t="shared" si="4"/>
        <v>0</v>
      </c>
      <c r="Y35" s="361">
        <f t="shared" si="4"/>
        <v>12</v>
      </c>
      <c r="Z35" s="362">
        <f t="shared" si="4"/>
        <v>28</v>
      </c>
      <c r="AA35" s="363">
        <f t="shared" si="5"/>
        <v>-8.3295194508009152E-2</v>
      </c>
      <c r="AB35" s="364">
        <f t="shared" si="5"/>
        <v>0.3</v>
      </c>
      <c r="AC35" s="364">
        <f t="shared" si="5"/>
        <v>0</v>
      </c>
      <c r="AD35" s="364">
        <f t="shared" si="5"/>
        <v>-0.81818181818181823</v>
      </c>
      <c r="AE35" s="418" t="e">
        <f t="shared" si="5"/>
        <v>#DIV/0!</v>
      </c>
      <c r="AF35" s="364">
        <f t="shared" si="5"/>
        <v>6</v>
      </c>
      <c r="AG35" s="365">
        <f t="shared" si="5"/>
        <v>1.8666666666666667</v>
      </c>
    </row>
    <row r="36" spans="1:33" x14ac:dyDescent="0.25">
      <c r="A36" s="30" t="s">
        <v>244</v>
      </c>
      <c r="B36" s="419">
        <v>308</v>
      </c>
      <c r="C36" s="371">
        <v>371</v>
      </c>
      <c r="D36" s="372">
        <f t="shared" si="2"/>
        <v>-63</v>
      </c>
      <c r="E36" s="380">
        <f t="shared" si="3"/>
        <v>-0.16981132075471697</v>
      </c>
      <c r="F36" s="371">
        <v>295</v>
      </c>
      <c r="G36" s="372">
        <v>6</v>
      </c>
      <c r="H36" s="372">
        <v>0</v>
      </c>
      <c r="I36" s="372">
        <v>1</v>
      </c>
      <c r="J36" s="372">
        <v>0</v>
      </c>
      <c r="K36" s="372">
        <v>3</v>
      </c>
      <c r="L36" s="373">
        <v>3</v>
      </c>
      <c r="M36" s="371">
        <v>371</v>
      </c>
      <c r="N36" s="372">
        <v>0</v>
      </c>
      <c r="O36" s="372">
        <v>0</v>
      </c>
      <c r="P36" s="372">
        <v>0</v>
      </c>
      <c r="Q36" s="372">
        <v>0</v>
      </c>
      <c r="R36" s="372">
        <v>0</v>
      </c>
      <c r="S36" s="373">
        <v>0</v>
      </c>
      <c r="T36" s="371">
        <f t="shared" si="4"/>
        <v>-76</v>
      </c>
      <c r="U36" s="372">
        <f t="shared" si="4"/>
        <v>6</v>
      </c>
      <c r="V36" s="372">
        <f t="shared" si="4"/>
        <v>0</v>
      </c>
      <c r="W36" s="372">
        <f t="shared" si="4"/>
        <v>1</v>
      </c>
      <c r="X36" s="372">
        <f t="shared" si="4"/>
        <v>0</v>
      </c>
      <c r="Y36" s="372">
        <f t="shared" si="4"/>
        <v>3</v>
      </c>
      <c r="Z36" s="373">
        <f t="shared" si="4"/>
        <v>3</v>
      </c>
      <c r="AA36" s="374">
        <f t="shared" si="5"/>
        <v>-0.20485175202156333</v>
      </c>
      <c r="AB36" s="375" t="e">
        <f t="shared" si="5"/>
        <v>#DIV/0!</v>
      </c>
      <c r="AC36" s="375" t="e">
        <f t="shared" si="5"/>
        <v>#DIV/0!</v>
      </c>
      <c r="AD36" s="375" t="e">
        <f t="shared" si="5"/>
        <v>#DIV/0!</v>
      </c>
      <c r="AE36" s="375" t="e">
        <f t="shared" si="5"/>
        <v>#DIV/0!</v>
      </c>
      <c r="AF36" s="375" t="e">
        <f t="shared" si="5"/>
        <v>#DIV/0!</v>
      </c>
      <c r="AG36" s="376" t="e">
        <f t="shared" si="5"/>
        <v>#DIV/0!</v>
      </c>
    </row>
    <row r="37" spans="1:33" x14ac:dyDescent="0.25">
      <c r="A37" s="381" t="s">
        <v>245</v>
      </c>
      <c r="B37" s="382">
        <f>B35-B36</f>
        <v>1768</v>
      </c>
      <c r="C37" s="347">
        <f t="shared" ref="C37:L37" si="22">C35-C36</f>
        <v>1853</v>
      </c>
      <c r="D37" s="348">
        <f t="shared" si="2"/>
        <v>-85</v>
      </c>
      <c r="E37" s="383">
        <f t="shared" si="3"/>
        <v>-4.5871559633027525E-2</v>
      </c>
      <c r="F37" s="347">
        <f t="shared" si="22"/>
        <v>1708</v>
      </c>
      <c r="G37" s="348">
        <f t="shared" si="22"/>
        <v>7</v>
      </c>
      <c r="H37" s="348">
        <f t="shared" si="22"/>
        <v>1</v>
      </c>
      <c r="I37" s="348">
        <f t="shared" si="22"/>
        <v>1</v>
      </c>
      <c r="J37" s="348">
        <f t="shared" si="22"/>
        <v>0</v>
      </c>
      <c r="K37" s="348">
        <f t="shared" si="22"/>
        <v>11</v>
      </c>
      <c r="L37" s="349">
        <f t="shared" si="22"/>
        <v>40</v>
      </c>
      <c r="M37" s="347">
        <f>M35-M36</f>
        <v>1814</v>
      </c>
      <c r="N37" s="348">
        <f t="shared" ref="N37:S37" si="23">N35-N36</f>
        <v>10</v>
      </c>
      <c r="O37" s="348">
        <f t="shared" si="23"/>
        <v>1</v>
      </c>
      <c r="P37" s="348">
        <f t="shared" si="23"/>
        <v>11</v>
      </c>
      <c r="Q37" s="348">
        <f t="shared" si="23"/>
        <v>0</v>
      </c>
      <c r="R37" s="348">
        <f t="shared" si="23"/>
        <v>2</v>
      </c>
      <c r="S37" s="349">
        <f t="shared" si="23"/>
        <v>15</v>
      </c>
      <c r="T37" s="347">
        <f t="shared" si="4"/>
        <v>-106</v>
      </c>
      <c r="U37" s="348">
        <f t="shared" si="4"/>
        <v>-3</v>
      </c>
      <c r="V37" s="348">
        <f t="shared" si="4"/>
        <v>0</v>
      </c>
      <c r="W37" s="348">
        <f t="shared" si="4"/>
        <v>-10</v>
      </c>
      <c r="X37" s="348">
        <f t="shared" si="4"/>
        <v>0</v>
      </c>
      <c r="Y37" s="348">
        <f t="shared" si="4"/>
        <v>9</v>
      </c>
      <c r="Z37" s="349">
        <f t="shared" si="4"/>
        <v>25</v>
      </c>
      <c r="AA37" s="350">
        <f t="shared" si="5"/>
        <v>-5.8434399117971332E-2</v>
      </c>
      <c r="AB37" s="351">
        <f t="shared" si="5"/>
        <v>-0.3</v>
      </c>
      <c r="AC37" s="351">
        <f t="shared" si="5"/>
        <v>0</v>
      </c>
      <c r="AD37" s="351">
        <f t="shared" si="5"/>
        <v>-0.90909090909090906</v>
      </c>
      <c r="AE37" s="352" t="e">
        <f t="shared" si="5"/>
        <v>#DIV/0!</v>
      </c>
      <c r="AF37" s="351">
        <f t="shared" si="5"/>
        <v>4.5</v>
      </c>
      <c r="AG37" s="353">
        <f t="shared" si="5"/>
        <v>1.6666666666666667</v>
      </c>
    </row>
    <row r="38" spans="1:33" x14ac:dyDescent="0.25">
      <c r="A38" s="426" t="s">
        <v>246</v>
      </c>
      <c r="B38" s="427">
        <v>1605</v>
      </c>
      <c r="C38" s="428">
        <v>1561</v>
      </c>
      <c r="D38" s="429">
        <f t="shared" si="2"/>
        <v>44</v>
      </c>
      <c r="E38" s="430">
        <f t="shared" si="3"/>
        <v>2.8187059577194105E-2</v>
      </c>
      <c r="F38" s="428">
        <v>1508</v>
      </c>
      <c r="G38" s="429">
        <v>10</v>
      </c>
      <c r="H38" s="429">
        <v>0</v>
      </c>
      <c r="I38" s="429">
        <v>7</v>
      </c>
      <c r="J38" s="429">
        <v>0</v>
      </c>
      <c r="K38" s="429">
        <v>20</v>
      </c>
      <c r="L38" s="431">
        <v>60</v>
      </c>
      <c r="M38" s="428">
        <v>1524</v>
      </c>
      <c r="N38" s="429">
        <v>4</v>
      </c>
      <c r="O38" s="429">
        <v>0</v>
      </c>
      <c r="P38" s="429">
        <v>1</v>
      </c>
      <c r="Q38" s="429">
        <v>0</v>
      </c>
      <c r="R38" s="429">
        <v>18</v>
      </c>
      <c r="S38" s="431">
        <v>14</v>
      </c>
      <c r="T38" s="385">
        <f t="shared" si="4"/>
        <v>-16</v>
      </c>
      <c r="U38" s="386">
        <f t="shared" si="4"/>
        <v>6</v>
      </c>
      <c r="V38" s="386">
        <f t="shared" si="4"/>
        <v>0</v>
      </c>
      <c r="W38" s="386">
        <f t="shared" si="4"/>
        <v>6</v>
      </c>
      <c r="X38" s="386">
        <f t="shared" si="4"/>
        <v>0</v>
      </c>
      <c r="Y38" s="386">
        <f t="shared" si="4"/>
        <v>2</v>
      </c>
      <c r="Z38" s="388">
        <f t="shared" si="4"/>
        <v>46</v>
      </c>
      <c r="AA38" s="389">
        <f t="shared" si="5"/>
        <v>-1.0498687664041995E-2</v>
      </c>
      <c r="AB38" s="390">
        <f t="shared" si="5"/>
        <v>1.5</v>
      </c>
      <c r="AC38" s="391" t="e">
        <f t="shared" si="5"/>
        <v>#DIV/0!</v>
      </c>
      <c r="AD38" s="390">
        <f t="shared" si="5"/>
        <v>6</v>
      </c>
      <c r="AE38" s="391" t="e">
        <f t="shared" si="5"/>
        <v>#DIV/0!</v>
      </c>
      <c r="AF38" s="390">
        <f t="shared" si="5"/>
        <v>0.1111111111111111</v>
      </c>
      <c r="AG38" s="392">
        <f t="shared" si="5"/>
        <v>3.2857142857142856</v>
      </c>
    </row>
    <row r="39" spans="1:33" x14ac:dyDescent="0.25">
      <c r="A39" s="74" t="s">
        <v>225</v>
      </c>
      <c r="B39" s="330">
        <v>9</v>
      </c>
      <c r="C39" s="331">
        <v>1</v>
      </c>
      <c r="D39" s="332">
        <f t="shared" si="2"/>
        <v>8</v>
      </c>
      <c r="E39" s="333">
        <f t="shared" si="3"/>
        <v>8</v>
      </c>
      <c r="F39" s="331">
        <v>3</v>
      </c>
      <c r="G39" s="332">
        <v>1</v>
      </c>
      <c r="H39" s="332">
        <v>0</v>
      </c>
      <c r="I39" s="332">
        <v>0</v>
      </c>
      <c r="J39" s="332">
        <v>0</v>
      </c>
      <c r="K39" s="332">
        <v>1</v>
      </c>
      <c r="L39" s="334">
        <v>4</v>
      </c>
      <c r="M39" s="331">
        <v>1</v>
      </c>
      <c r="N39" s="332">
        <v>0</v>
      </c>
      <c r="O39" s="332">
        <v>0</v>
      </c>
      <c r="P39" s="332">
        <v>0</v>
      </c>
      <c r="Q39" s="332">
        <v>0</v>
      </c>
      <c r="R39" s="332">
        <v>0</v>
      </c>
      <c r="S39" s="334">
        <v>0</v>
      </c>
      <c r="T39" s="335">
        <f t="shared" si="4"/>
        <v>2</v>
      </c>
      <c r="U39" s="336">
        <f t="shared" si="4"/>
        <v>1</v>
      </c>
      <c r="V39" s="336">
        <f t="shared" si="4"/>
        <v>0</v>
      </c>
      <c r="W39" s="336">
        <f t="shared" si="4"/>
        <v>0</v>
      </c>
      <c r="X39" s="336">
        <f t="shared" si="4"/>
        <v>0</v>
      </c>
      <c r="Y39" s="336">
        <f t="shared" si="4"/>
        <v>1</v>
      </c>
      <c r="Z39" s="337">
        <f t="shared" si="4"/>
        <v>4</v>
      </c>
      <c r="AA39" s="338">
        <f t="shared" si="5"/>
        <v>2</v>
      </c>
      <c r="AB39" s="422" t="e">
        <f t="shared" si="5"/>
        <v>#DIV/0!</v>
      </c>
      <c r="AC39" s="422" t="e">
        <f t="shared" si="5"/>
        <v>#DIV/0!</v>
      </c>
      <c r="AD39" s="422" t="e">
        <f t="shared" si="5"/>
        <v>#DIV/0!</v>
      </c>
      <c r="AE39" s="422" t="e">
        <f t="shared" si="5"/>
        <v>#DIV/0!</v>
      </c>
      <c r="AF39" s="422" t="e">
        <f t="shared" si="5"/>
        <v>#DIV/0!</v>
      </c>
      <c r="AG39" s="425" t="e">
        <f t="shared" si="5"/>
        <v>#DIV/0!</v>
      </c>
    </row>
    <row r="40" spans="1:33" x14ac:dyDescent="0.25">
      <c r="A40" s="381" t="s">
        <v>247</v>
      </c>
      <c r="B40" s="382">
        <f>B38-B39</f>
        <v>1596</v>
      </c>
      <c r="C40" s="347">
        <f t="shared" ref="C40:L40" si="24">C38-C39</f>
        <v>1560</v>
      </c>
      <c r="D40" s="348">
        <f t="shared" si="2"/>
        <v>36</v>
      </c>
      <c r="E40" s="383">
        <f t="shared" si="3"/>
        <v>2.3076923076923078E-2</v>
      </c>
      <c r="F40" s="347">
        <f t="shared" si="24"/>
        <v>1505</v>
      </c>
      <c r="G40" s="348">
        <f t="shared" si="24"/>
        <v>9</v>
      </c>
      <c r="H40" s="348">
        <f t="shared" si="24"/>
        <v>0</v>
      </c>
      <c r="I40" s="348">
        <f t="shared" si="24"/>
        <v>7</v>
      </c>
      <c r="J40" s="348">
        <f t="shared" si="24"/>
        <v>0</v>
      </c>
      <c r="K40" s="348">
        <f t="shared" si="24"/>
        <v>19</v>
      </c>
      <c r="L40" s="349">
        <f t="shared" si="24"/>
        <v>56</v>
      </c>
      <c r="M40" s="347">
        <f>M38-M39</f>
        <v>1523</v>
      </c>
      <c r="N40" s="348">
        <f t="shared" ref="N40:S40" si="25">N38-N39</f>
        <v>4</v>
      </c>
      <c r="O40" s="348">
        <f t="shared" si="25"/>
        <v>0</v>
      </c>
      <c r="P40" s="348">
        <f t="shared" si="25"/>
        <v>1</v>
      </c>
      <c r="Q40" s="348">
        <f t="shared" si="25"/>
        <v>0</v>
      </c>
      <c r="R40" s="348">
        <f t="shared" si="25"/>
        <v>18</v>
      </c>
      <c r="S40" s="349">
        <f t="shared" si="25"/>
        <v>14</v>
      </c>
      <c r="T40" s="347">
        <f t="shared" si="4"/>
        <v>-18</v>
      </c>
      <c r="U40" s="348">
        <f t="shared" si="4"/>
        <v>5</v>
      </c>
      <c r="V40" s="348">
        <f t="shared" si="4"/>
        <v>0</v>
      </c>
      <c r="W40" s="348">
        <f t="shared" si="4"/>
        <v>6</v>
      </c>
      <c r="X40" s="348">
        <f t="shared" si="4"/>
        <v>0</v>
      </c>
      <c r="Y40" s="348">
        <f t="shared" si="4"/>
        <v>1</v>
      </c>
      <c r="Z40" s="349">
        <f t="shared" si="4"/>
        <v>42</v>
      </c>
      <c r="AA40" s="350">
        <f t="shared" si="5"/>
        <v>-1.1818778726198293E-2</v>
      </c>
      <c r="AB40" s="351">
        <f t="shared" si="5"/>
        <v>1.25</v>
      </c>
      <c r="AC40" s="352" t="e">
        <f t="shared" si="5"/>
        <v>#DIV/0!</v>
      </c>
      <c r="AD40" s="351">
        <f t="shared" si="5"/>
        <v>6</v>
      </c>
      <c r="AE40" s="352" t="e">
        <f t="shared" si="5"/>
        <v>#DIV/0!</v>
      </c>
      <c r="AF40" s="351">
        <f t="shared" si="5"/>
        <v>5.5555555555555552E-2</v>
      </c>
      <c r="AG40" s="353">
        <f t="shared" si="5"/>
        <v>3</v>
      </c>
    </row>
    <row r="41" spans="1:33" x14ac:dyDescent="0.25">
      <c r="A41" s="7" t="s">
        <v>54</v>
      </c>
      <c r="B41" s="384">
        <v>2083</v>
      </c>
      <c r="C41" s="385">
        <v>2077</v>
      </c>
      <c r="D41" s="386">
        <f t="shared" si="2"/>
        <v>6</v>
      </c>
      <c r="E41" s="387">
        <f t="shared" si="3"/>
        <v>2.8887818969667791E-3</v>
      </c>
      <c r="F41" s="385">
        <v>2006</v>
      </c>
      <c r="G41" s="386">
        <v>11</v>
      </c>
      <c r="H41" s="386">
        <v>3</v>
      </c>
      <c r="I41" s="386">
        <v>4</v>
      </c>
      <c r="J41" s="386">
        <v>0</v>
      </c>
      <c r="K41" s="386">
        <v>9</v>
      </c>
      <c r="L41" s="388">
        <v>50</v>
      </c>
      <c r="M41" s="385">
        <v>2031</v>
      </c>
      <c r="N41" s="386">
        <v>19</v>
      </c>
      <c r="O41" s="386">
        <v>3</v>
      </c>
      <c r="P41" s="386">
        <v>3</v>
      </c>
      <c r="Q41" s="386">
        <v>4</v>
      </c>
      <c r="R41" s="386">
        <v>11</v>
      </c>
      <c r="S41" s="388">
        <v>6</v>
      </c>
      <c r="T41" s="385">
        <f t="shared" si="4"/>
        <v>-25</v>
      </c>
      <c r="U41" s="386">
        <f t="shared" si="4"/>
        <v>-8</v>
      </c>
      <c r="V41" s="386">
        <f t="shared" si="4"/>
        <v>0</v>
      </c>
      <c r="W41" s="386">
        <f t="shared" si="4"/>
        <v>1</v>
      </c>
      <c r="X41" s="386">
        <f t="shared" si="4"/>
        <v>-4</v>
      </c>
      <c r="Y41" s="386">
        <f t="shared" si="4"/>
        <v>-2</v>
      </c>
      <c r="Z41" s="388">
        <f t="shared" si="4"/>
        <v>44</v>
      </c>
      <c r="AA41" s="389">
        <f t="shared" si="5"/>
        <v>-1.2309207287050714E-2</v>
      </c>
      <c r="AB41" s="390">
        <f t="shared" si="5"/>
        <v>-0.42105263157894735</v>
      </c>
      <c r="AC41" s="390">
        <f t="shared" si="5"/>
        <v>0</v>
      </c>
      <c r="AD41" s="390">
        <f t="shared" si="5"/>
        <v>0.33333333333333331</v>
      </c>
      <c r="AE41" s="390">
        <f t="shared" si="5"/>
        <v>-1</v>
      </c>
      <c r="AF41" s="390">
        <f t="shared" si="5"/>
        <v>-0.18181818181818182</v>
      </c>
      <c r="AG41" s="392">
        <f t="shared" si="5"/>
        <v>7.333333333333333</v>
      </c>
    </row>
    <row r="42" spans="1:33" x14ac:dyDescent="0.25">
      <c r="A42" s="30" t="s">
        <v>248</v>
      </c>
      <c r="B42" s="419">
        <v>164</v>
      </c>
      <c r="C42" s="371">
        <v>179</v>
      </c>
      <c r="D42" s="372">
        <f t="shared" si="2"/>
        <v>-15</v>
      </c>
      <c r="E42" s="380">
        <f t="shared" si="3"/>
        <v>-8.3798882681564241E-2</v>
      </c>
      <c r="F42" s="371">
        <v>155</v>
      </c>
      <c r="G42" s="372">
        <v>1</v>
      </c>
      <c r="H42" s="372">
        <v>0</v>
      </c>
      <c r="I42" s="372">
        <v>0</v>
      </c>
      <c r="J42" s="372">
        <v>0</v>
      </c>
      <c r="K42" s="372">
        <v>0</v>
      </c>
      <c r="L42" s="373">
        <v>8</v>
      </c>
      <c r="M42" s="371">
        <v>177</v>
      </c>
      <c r="N42" s="372">
        <v>0</v>
      </c>
      <c r="O42" s="372">
        <v>0</v>
      </c>
      <c r="P42" s="372">
        <v>0</v>
      </c>
      <c r="Q42" s="372">
        <v>2</v>
      </c>
      <c r="R42" s="372">
        <v>0</v>
      </c>
      <c r="S42" s="373">
        <v>0</v>
      </c>
      <c r="T42" s="371">
        <f t="shared" si="4"/>
        <v>-22</v>
      </c>
      <c r="U42" s="372">
        <f t="shared" si="4"/>
        <v>1</v>
      </c>
      <c r="V42" s="372">
        <f t="shared" si="4"/>
        <v>0</v>
      </c>
      <c r="W42" s="372">
        <f t="shared" si="4"/>
        <v>0</v>
      </c>
      <c r="X42" s="372">
        <f t="shared" si="4"/>
        <v>-2</v>
      </c>
      <c r="Y42" s="372">
        <f t="shared" si="4"/>
        <v>0</v>
      </c>
      <c r="Z42" s="373">
        <f t="shared" si="4"/>
        <v>8</v>
      </c>
      <c r="AA42" s="374">
        <f t="shared" si="5"/>
        <v>-0.12429378531073447</v>
      </c>
      <c r="AB42" s="375" t="e">
        <f t="shared" si="5"/>
        <v>#DIV/0!</v>
      </c>
      <c r="AC42" s="375" t="e">
        <f t="shared" si="5"/>
        <v>#DIV/0!</v>
      </c>
      <c r="AD42" s="375" t="e">
        <f t="shared" si="5"/>
        <v>#DIV/0!</v>
      </c>
      <c r="AE42" s="378">
        <f t="shared" si="5"/>
        <v>-1</v>
      </c>
      <c r="AF42" s="375" t="e">
        <f t="shared" si="5"/>
        <v>#DIV/0!</v>
      </c>
      <c r="AG42" s="376" t="e">
        <f t="shared" si="5"/>
        <v>#DIV/0!</v>
      </c>
    </row>
    <row r="43" spans="1:33" x14ac:dyDescent="0.25">
      <c r="A43" s="381" t="s">
        <v>249</v>
      </c>
      <c r="B43" s="382">
        <f>B41-B42</f>
        <v>1919</v>
      </c>
      <c r="C43" s="347">
        <f t="shared" ref="C43:L43" si="26">C41-C42</f>
        <v>1898</v>
      </c>
      <c r="D43" s="348">
        <f t="shared" si="2"/>
        <v>21</v>
      </c>
      <c r="E43" s="383">
        <f t="shared" si="3"/>
        <v>1.1064278187565859E-2</v>
      </c>
      <c r="F43" s="347">
        <f t="shared" si="26"/>
        <v>1851</v>
      </c>
      <c r="G43" s="348">
        <f t="shared" si="26"/>
        <v>10</v>
      </c>
      <c r="H43" s="348">
        <f t="shared" si="26"/>
        <v>3</v>
      </c>
      <c r="I43" s="348">
        <f t="shared" si="26"/>
        <v>4</v>
      </c>
      <c r="J43" s="348">
        <f t="shared" si="26"/>
        <v>0</v>
      </c>
      <c r="K43" s="348">
        <f t="shared" si="26"/>
        <v>9</v>
      </c>
      <c r="L43" s="349">
        <f t="shared" si="26"/>
        <v>42</v>
      </c>
      <c r="M43" s="347">
        <f>M41-M42</f>
        <v>1854</v>
      </c>
      <c r="N43" s="348">
        <f t="shared" ref="N43:S43" si="27">N41-N42</f>
        <v>19</v>
      </c>
      <c r="O43" s="348">
        <f t="shared" si="27"/>
        <v>3</v>
      </c>
      <c r="P43" s="348">
        <f t="shared" si="27"/>
        <v>3</v>
      </c>
      <c r="Q43" s="348">
        <f t="shared" si="27"/>
        <v>2</v>
      </c>
      <c r="R43" s="348">
        <f t="shared" si="27"/>
        <v>11</v>
      </c>
      <c r="S43" s="349">
        <f t="shared" si="27"/>
        <v>6</v>
      </c>
      <c r="T43" s="347">
        <f t="shared" si="4"/>
        <v>-3</v>
      </c>
      <c r="U43" s="348">
        <f t="shared" si="4"/>
        <v>-9</v>
      </c>
      <c r="V43" s="348">
        <f t="shared" si="4"/>
        <v>0</v>
      </c>
      <c r="W43" s="348">
        <f t="shared" si="4"/>
        <v>1</v>
      </c>
      <c r="X43" s="348">
        <f t="shared" si="4"/>
        <v>-2</v>
      </c>
      <c r="Y43" s="348">
        <f t="shared" si="4"/>
        <v>-2</v>
      </c>
      <c r="Z43" s="349">
        <f t="shared" si="4"/>
        <v>36</v>
      </c>
      <c r="AA43" s="350">
        <f t="shared" si="5"/>
        <v>-1.6181229773462784E-3</v>
      </c>
      <c r="AB43" s="351">
        <f t="shared" si="5"/>
        <v>-0.47368421052631576</v>
      </c>
      <c r="AC43" s="351">
        <f t="shared" si="5"/>
        <v>0</v>
      </c>
      <c r="AD43" s="351">
        <f t="shared" si="5"/>
        <v>0.33333333333333331</v>
      </c>
      <c r="AE43" s="351">
        <f t="shared" si="5"/>
        <v>-1</v>
      </c>
      <c r="AF43" s="351">
        <f t="shared" si="5"/>
        <v>-0.18181818181818182</v>
      </c>
      <c r="AG43" s="353">
        <f t="shared" si="5"/>
        <v>6</v>
      </c>
    </row>
    <row r="44" spans="1:33" x14ac:dyDescent="0.25">
      <c r="A44" s="415" t="s">
        <v>58</v>
      </c>
      <c r="B44" s="416">
        <v>1899</v>
      </c>
      <c r="C44" s="360">
        <v>2010</v>
      </c>
      <c r="D44" s="361">
        <f t="shared" si="2"/>
        <v>-111</v>
      </c>
      <c r="E44" s="417">
        <f t="shared" si="3"/>
        <v>-5.5223880597014927E-2</v>
      </c>
      <c r="F44" s="360">
        <v>1768</v>
      </c>
      <c r="G44" s="361">
        <v>17</v>
      </c>
      <c r="H44" s="361">
        <v>3</v>
      </c>
      <c r="I44" s="361">
        <v>8</v>
      </c>
      <c r="J44" s="361">
        <v>1</v>
      </c>
      <c r="K44" s="361">
        <v>11</v>
      </c>
      <c r="L44" s="362">
        <v>91</v>
      </c>
      <c r="M44" s="360">
        <v>1956</v>
      </c>
      <c r="N44" s="361">
        <v>18</v>
      </c>
      <c r="O44" s="361">
        <v>6</v>
      </c>
      <c r="P44" s="361">
        <v>3</v>
      </c>
      <c r="Q44" s="361">
        <v>1</v>
      </c>
      <c r="R44" s="361">
        <v>1</v>
      </c>
      <c r="S44" s="362">
        <v>25</v>
      </c>
      <c r="T44" s="360">
        <f t="shared" si="4"/>
        <v>-188</v>
      </c>
      <c r="U44" s="361">
        <f t="shared" si="4"/>
        <v>-1</v>
      </c>
      <c r="V44" s="361">
        <f t="shared" si="4"/>
        <v>-3</v>
      </c>
      <c r="W44" s="361">
        <f t="shared" si="4"/>
        <v>5</v>
      </c>
      <c r="X44" s="361">
        <f t="shared" si="4"/>
        <v>0</v>
      </c>
      <c r="Y44" s="361">
        <f t="shared" si="4"/>
        <v>10</v>
      </c>
      <c r="Z44" s="362">
        <f t="shared" si="4"/>
        <v>66</v>
      </c>
      <c r="AA44" s="363">
        <f t="shared" si="5"/>
        <v>-9.6114519427402859E-2</v>
      </c>
      <c r="AB44" s="364">
        <f t="shared" si="5"/>
        <v>-5.5555555555555552E-2</v>
      </c>
      <c r="AC44" s="364">
        <f t="shared" si="5"/>
        <v>-0.5</v>
      </c>
      <c r="AD44" s="364">
        <f t="shared" si="5"/>
        <v>1.6666666666666667</v>
      </c>
      <c r="AE44" s="364">
        <f t="shared" si="5"/>
        <v>0</v>
      </c>
      <c r="AF44" s="364">
        <f t="shared" si="5"/>
        <v>10</v>
      </c>
      <c r="AG44" s="365">
        <f t="shared" si="5"/>
        <v>2.64</v>
      </c>
    </row>
    <row r="45" spans="1:33" x14ac:dyDescent="0.25">
      <c r="A45" s="30" t="s">
        <v>250</v>
      </c>
      <c r="B45" s="419">
        <v>162</v>
      </c>
      <c r="C45" s="371">
        <v>141</v>
      </c>
      <c r="D45" s="372">
        <f t="shared" si="2"/>
        <v>21</v>
      </c>
      <c r="E45" s="380">
        <f t="shared" si="3"/>
        <v>0.14893617021276595</v>
      </c>
      <c r="F45" s="371">
        <v>151</v>
      </c>
      <c r="G45" s="372">
        <v>3</v>
      </c>
      <c r="H45" s="372">
        <v>0</v>
      </c>
      <c r="I45" s="372">
        <v>1</v>
      </c>
      <c r="J45" s="372">
        <v>0</v>
      </c>
      <c r="K45" s="372">
        <v>0</v>
      </c>
      <c r="L45" s="373">
        <v>7</v>
      </c>
      <c r="M45" s="371">
        <v>138</v>
      </c>
      <c r="N45" s="372">
        <v>0</v>
      </c>
      <c r="O45" s="372">
        <v>0</v>
      </c>
      <c r="P45" s="372">
        <v>1</v>
      </c>
      <c r="Q45" s="372">
        <v>0</v>
      </c>
      <c r="R45" s="372">
        <v>0</v>
      </c>
      <c r="S45" s="373">
        <v>2</v>
      </c>
      <c r="T45" s="371">
        <f t="shared" si="4"/>
        <v>13</v>
      </c>
      <c r="U45" s="372">
        <f t="shared" si="4"/>
        <v>3</v>
      </c>
      <c r="V45" s="372">
        <f t="shared" si="4"/>
        <v>0</v>
      </c>
      <c r="W45" s="372">
        <f t="shared" si="4"/>
        <v>0</v>
      </c>
      <c r="X45" s="372">
        <f t="shared" si="4"/>
        <v>0</v>
      </c>
      <c r="Y45" s="372">
        <f t="shared" si="4"/>
        <v>0</v>
      </c>
      <c r="Z45" s="373">
        <f t="shared" si="4"/>
        <v>5</v>
      </c>
      <c r="AA45" s="374">
        <f t="shared" si="5"/>
        <v>9.420289855072464E-2</v>
      </c>
      <c r="AB45" s="375" t="e">
        <f t="shared" si="5"/>
        <v>#DIV/0!</v>
      </c>
      <c r="AC45" s="375" t="e">
        <f t="shared" si="5"/>
        <v>#DIV/0!</v>
      </c>
      <c r="AD45" s="378">
        <f t="shared" si="5"/>
        <v>0</v>
      </c>
      <c r="AE45" s="375" t="e">
        <f t="shared" si="5"/>
        <v>#DIV/0!</v>
      </c>
      <c r="AF45" s="375" t="e">
        <f t="shared" si="5"/>
        <v>#DIV/0!</v>
      </c>
      <c r="AG45" s="379">
        <f t="shared" si="5"/>
        <v>2.5</v>
      </c>
    </row>
    <row r="46" spans="1:33" ht="15.75" thickBot="1" x14ac:dyDescent="0.3">
      <c r="A46" s="432" t="s">
        <v>149</v>
      </c>
      <c r="B46" s="433">
        <f>B44-B45</f>
        <v>1737</v>
      </c>
      <c r="C46" s="434">
        <f t="shared" ref="C46:L46" si="28">C44-C45</f>
        <v>1869</v>
      </c>
      <c r="D46" s="435">
        <f t="shared" si="28"/>
        <v>-132</v>
      </c>
      <c r="E46" s="436">
        <f t="shared" si="28"/>
        <v>-0.20416005080978089</v>
      </c>
      <c r="F46" s="434">
        <f t="shared" si="28"/>
        <v>1617</v>
      </c>
      <c r="G46" s="435">
        <f t="shared" si="28"/>
        <v>14</v>
      </c>
      <c r="H46" s="435">
        <f t="shared" si="28"/>
        <v>3</v>
      </c>
      <c r="I46" s="435">
        <f t="shared" si="28"/>
        <v>7</v>
      </c>
      <c r="J46" s="435">
        <f t="shared" si="28"/>
        <v>1</v>
      </c>
      <c r="K46" s="435">
        <f t="shared" si="28"/>
        <v>11</v>
      </c>
      <c r="L46" s="437">
        <f t="shared" si="28"/>
        <v>84</v>
      </c>
      <c r="M46" s="434">
        <f>M44-M45</f>
        <v>1818</v>
      </c>
      <c r="N46" s="435">
        <f t="shared" ref="N46:S46" si="29">N44-N45</f>
        <v>18</v>
      </c>
      <c r="O46" s="435">
        <f t="shared" si="29"/>
        <v>6</v>
      </c>
      <c r="P46" s="435">
        <f t="shared" si="29"/>
        <v>2</v>
      </c>
      <c r="Q46" s="435">
        <f t="shared" si="29"/>
        <v>1</v>
      </c>
      <c r="R46" s="435">
        <f t="shared" si="29"/>
        <v>1</v>
      </c>
      <c r="S46" s="437">
        <f t="shared" si="29"/>
        <v>23</v>
      </c>
      <c r="T46" s="434">
        <f t="shared" si="4"/>
        <v>-201</v>
      </c>
      <c r="U46" s="435">
        <f t="shared" si="4"/>
        <v>-4</v>
      </c>
      <c r="V46" s="435">
        <f t="shared" si="4"/>
        <v>-3</v>
      </c>
      <c r="W46" s="435">
        <f t="shared" si="4"/>
        <v>5</v>
      </c>
      <c r="X46" s="435">
        <f t="shared" si="4"/>
        <v>0</v>
      </c>
      <c r="Y46" s="435">
        <f t="shared" si="4"/>
        <v>10</v>
      </c>
      <c r="Z46" s="437">
        <f t="shared" si="4"/>
        <v>61</v>
      </c>
      <c r="AA46" s="438">
        <f t="shared" si="5"/>
        <v>-0.11056105610561057</v>
      </c>
      <c r="AB46" s="439">
        <f t="shared" si="5"/>
        <v>-0.22222222222222221</v>
      </c>
      <c r="AC46" s="439">
        <f t="shared" si="5"/>
        <v>-0.5</v>
      </c>
      <c r="AD46" s="439">
        <f t="shared" si="5"/>
        <v>2.5</v>
      </c>
      <c r="AE46" s="439">
        <f t="shared" si="5"/>
        <v>0</v>
      </c>
      <c r="AF46" s="439">
        <f t="shared" si="5"/>
        <v>10</v>
      </c>
      <c r="AG46" s="440">
        <f t="shared" si="5"/>
        <v>2.652173913043478</v>
      </c>
    </row>
  </sheetData>
  <mergeCells count="13">
    <mergeCell ref="F4:K4"/>
    <mergeCell ref="M4:R4"/>
    <mergeCell ref="L4:L5"/>
    <mergeCell ref="A4:A5"/>
    <mergeCell ref="B4:B5"/>
    <mergeCell ref="C4:C5"/>
    <mergeCell ref="D4:D5"/>
    <mergeCell ref="E4:E5"/>
    <mergeCell ref="AG4:AG5"/>
    <mergeCell ref="Z4:Z5"/>
    <mergeCell ref="T4:Y4"/>
    <mergeCell ref="AA4:AF4"/>
    <mergeCell ref="S4:S5"/>
  </mergeCells>
  <pageMargins left="0.7" right="0.7" top="0.75" bottom="0.75" header="0.3" footer="0.3"/>
  <pageSetup scale="29" fitToHeight="0" orientation="landscape" r:id="rId1"/>
  <headerFooter>
    <oddFooter>&amp;LDue to survey design and processing changes, data comparisons between the 2020 Census and 2010 Census race data should be made with caution.&amp;R&amp;D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"/>
  <sheetViews>
    <sheetView view="pageLayout" zoomScaleNormal="100" workbookViewId="0">
      <selection activeCell="F4" sqref="F4:AI5"/>
    </sheetView>
  </sheetViews>
  <sheetFormatPr defaultRowHeight="15" x14ac:dyDescent="0.25"/>
  <cols>
    <col min="1" max="1" width="35.7109375" customWidth="1"/>
    <col min="2" max="3" width="15.7109375" hidden="1" customWidth="1"/>
    <col min="4" max="4" width="13.7109375" hidden="1" customWidth="1"/>
    <col min="5" max="5" width="10.7109375" hidden="1" customWidth="1"/>
    <col min="6" max="12" width="10.7109375" customWidth="1"/>
    <col min="13" max="13" width="10.7109375" hidden="1" customWidth="1"/>
    <col min="21" max="21" width="0" hidden="1" customWidth="1"/>
  </cols>
  <sheetData>
    <row r="1" spans="1:35" x14ac:dyDescent="0.25">
      <c r="A1" s="1" t="s">
        <v>175</v>
      </c>
      <c r="B1" s="1"/>
    </row>
    <row r="2" spans="1:35" x14ac:dyDescent="0.25">
      <c r="A2" s="2" t="s">
        <v>1</v>
      </c>
      <c r="B2" s="2"/>
    </row>
    <row r="3" spans="1:35" ht="15.75" thickBot="1" x14ac:dyDescent="0.3"/>
    <row r="4" spans="1:35" ht="15" customHeight="1" x14ac:dyDescent="0.25">
      <c r="A4" s="453" t="s">
        <v>2</v>
      </c>
      <c r="B4" s="461" t="s">
        <v>184</v>
      </c>
      <c r="C4" s="479" t="s">
        <v>3</v>
      </c>
      <c r="D4" s="457" t="s">
        <v>5</v>
      </c>
      <c r="E4" s="459" t="s">
        <v>4</v>
      </c>
      <c r="F4" s="446" t="s">
        <v>6</v>
      </c>
      <c r="G4" s="447"/>
      <c r="H4" s="447"/>
      <c r="I4" s="447"/>
      <c r="J4" s="447"/>
      <c r="K4" s="448"/>
      <c r="L4" s="444" t="s">
        <v>198</v>
      </c>
      <c r="M4" s="452" t="s">
        <v>7</v>
      </c>
      <c r="N4" s="446" t="s">
        <v>6</v>
      </c>
      <c r="O4" s="447"/>
      <c r="P4" s="447"/>
      <c r="Q4" s="447"/>
      <c r="R4" s="447"/>
      <c r="S4" s="448"/>
      <c r="T4" s="444" t="s">
        <v>199</v>
      </c>
      <c r="U4" s="450" t="s">
        <v>7</v>
      </c>
      <c r="V4" s="446" t="s">
        <v>6</v>
      </c>
      <c r="W4" s="447"/>
      <c r="X4" s="447"/>
      <c r="Y4" s="447"/>
      <c r="Z4" s="447"/>
      <c r="AA4" s="448"/>
      <c r="AB4" s="444" t="s">
        <v>212</v>
      </c>
      <c r="AC4" s="446" t="s">
        <v>6</v>
      </c>
      <c r="AD4" s="447"/>
      <c r="AE4" s="447"/>
      <c r="AF4" s="447"/>
      <c r="AG4" s="447"/>
      <c r="AH4" s="448"/>
      <c r="AI4" s="444" t="s">
        <v>219</v>
      </c>
    </row>
    <row r="5" spans="1:35" ht="120.75" thickBot="1" x14ac:dyDescent="0.3">
      <c r="A5" s="454"/>
      <c r="B5" s="462"/>
      <c r="C5" s="480"/>
      <c r="D5" s="458"/>
      <c r="E5" s="460"/>
      <c r="F5" s="159" t="s">
        <v>192</v>
      </c>
      <c r="G5" s="160" t="s">
        <v>193</v>
      </c>
      <c r="H5" s="160" t="s">
        <v>194</v>
      </c>
      <c r="I5" s="160" t="s">
        <v>195</v>
      </c>
      <c r="J5" s="160" t="s">
        <v>196</v>
      </c>
      <c r="K5" s="160" t="s">
        <v>197</v>
      </c>
      <c r="L5" s="445"/>
      <c r="M5" s="445"/>
      <c r="N5" s="159" t="s">
        <v>200</v>
      </c>
      <c r="O5" s="160" t="s">
        <v>201</v>
      </c>
      <c r="P5" s="160" t="s">
        <v>202</v>
      </c>
      <c r="Q5" s="160" t="s">
        <v>203</v>
      </c>
      <c r="R5" s="160" t="s">
        <v>204</v>
      </c>
      <c r="S5" s="160" t="s">
        <v>205</v>
      </c>
      <c r="T5" s="449"/>
      <c r="U5" s="451"/>
      <c r="V5" s="159" t="s">
        <v>206</v>
      </c>
      <c r="W5" s="160" t="s">
        <v>207</v>
      </c>
      <c r="X5" s="160" t="s">
        <v>208</v>
      </c>
      <c r="Y5" s="160" t="s">
        <v>209</v>
      </c>
      <c r="Z5" s="160" t="s">
        <v>210</v>
      </c>
      <c r="AA5" s="160" t="s">
        <v>211</v>
      </c>
      <c r="AB5" s="445"/>
      <c r="AC5" s="159" t="s">
        <v>213</v>
      </c>
      <c r="AD5" s="160" t="s">
        <v>214</v>
      </c>
      <c r="AE5" s="160" t="s">
        <v>215</v>
      </c>
      <c r="AF5" s="160" t="s">
        <v>216</v>
      </c>
      <c r="AG5" s="160" t="s">
        <v>217</v>
      </c>
      <c r="AH5" s="160" t="s">
        <v>218</v>
      </c>
      <c r="AI5" s="445"/>
    </row>
    <row r="6" spans="1:35" x14ac:dyDescent="0.25">
      <c r="A6" s="65" t="s">
        <v>177</v>
      </c>
      <c r="B6" s="102">
        <v>19062</v>
      </c>
      <c r="C6" s="83">
        <v>17409</v>
      </c>
      <c r="D6" s="66">
        <f>B6-C6</f>
        <v>1653</v>
      </c>
      <c r="E6" s="67">
        <f>D6/C6</f>
        <v>9.4950887471997245E-2</v>
      </c>
      <c r="F6" s="301">
        <v>16503</v>
      </c>
      <c r="G6" s="302">
        <v>529</v>
      </c>
      <c r="H6" s="302">
        <v>26</v>
      </c>
      <c r="I6" s="302">
        <v>748</v>
      </c>
      <c r="J6" s="302">
        <v>2</v>
      </c>
      <c r="K6" s="302">
        <v>169</v>
      </c>
      <c r="L6" s="303">
        <v>1085</v>
      </c>
      <c r="M6" s="304">
        <v>521</v>
      </c>
      <c r="N6" s="161">
        <v>16041</v>
      </c>
      <c r="O6" s="162">
        <v>398</v>
      </c>
      <c r="P6" s="162">
        <v>19</v>
      </c>
      <c r="Q6" s="162">
        <v>598</v>
      </c>
      <c r="R6" s="162">
        <v>1</v>
      </c>
      <c r="S6" s="162">
        <v>64</v>
      </c>
      <c r="T6" s="163">
        <v>288</v>
      </c>
      <c r="U6" s="152">
        <v>308</v>
      </c>
      <c r="V6" s="161">
        <f>F6-N6</f>
        <v>462</v>
      </c>
      <c r="W6" s="162">
        <f t="shared" ref="W6:AB13" si="0">G6-O6</f>
        <v>131</v>
      </c>
      <c r="X6" s="162">
        <f t="shared" si="0"/>
        <v>7</v>
      </c>
      <c r="Y6" s="162">
        <f t="shared" si="0"/>
        <v>150</v>
      </c>
      <c r="Z6" s="162">
        <f t="shared" si="0"/>
        <v>1</v>
      </c>
      <c r="AA6" s="162">
        <f t="shared" si="0"/>
        <v>105</v>
      </c>
      <c r="AB6" s="163">
        <f t="shared" si="0"/>
        <v>797</v>
      </c>
      <c r="AC6" s="176">
        <f>V6/N6</f>
        <v>2.8801196932859548E-2</v>
      </c>
      <c r="AD6" s="177">
        <f t="shared" ref="AD6:AI13" si="1">W6/O6</f>
        <v>0.32914572864321606</v>
      </c>
      <c r="AE6" s="177">
        <f t="shared" si="1"/>
        <v>0.36842105263157893</v>
      </c>
      <c r="AF6" s="177">
        <f t="shared" si="1"/>
        <v>0.25083612040133779</v>
      </c>
      <c r="AG6" s="177">
        <f t="shared" si="1"/>
        <v>1</v>
      </c>
      <c r="AH6" s="177">
        <f t="shared" si="1"/>
        <v>1.640625</v>
      </c>
      <c r="AI6" s="178">
        <f t="shared" si="1"/>
        <v>2.7673611111111112</v>
      </c>
    </row>
    <row r="7" spans="1:35" x14ac:dyDescent="0.25">
      <c r="A7" s="72" t="s">
        <v>176</v>
      </c>
      <c r="B7" s="103">
        <v>17871</v>
      </c>
      <c r="C7" s="82">
        <v>16191</v>
      </c>
      <c r="D7" s="53">
        <f t="shared" ref="D7:D13" si="2">B7-C7</f>
        <v>1680</v>
      </c>
      <c r="E7" s="27">
        <f t="shared" ref="E7:E13" si="3">D7/C7</f>
        <v>0.10376134889753567</v>
      </c>
      <c r="F7" s="150">
        <v>15530</v>
      </c>
      <c r="G7" s="144">
        <v>481</v>
      </c>
      <c r="H7" s="144">
        <v>25</v>
      </c>
      <c r="I7" s="144">
        <v>662</v>
      </c>
      <c r="J7" s="144">
        <v>0</v>
      </c>
      <c r="K7" s="144">
        <v>160</v>
      </c>
      <c r="L7" s="225">
        <v>1013</v>
      </c>
      <c r="M7" s="145">
        <v>485</v>
      </c>
      <c r="N7" s="124">
        <v>15000</v>
      </c>
      <c r="O7" s="125">
        <v>340</v>
      </c>
      <c r="P7" s="125">
        <v>19</v>
      </c>
      <c r="Q7" s="125">
        <v>522</v>
      </c>
      <c r="R7" s="125">
        <v>1</v>
      </c>
      <c r="S7" s="125">
        <v>54</v>
      </c>
      <c r="T7" s="164">
        <v>255</v>
      </c>
      <c r="U7" s="153">
        <v>286</v>
      </c>
      <c r="V7" s="124">
        <f t="shared" ref="V7:V13" si="4">F7-N7</f>
        <v>530</v>
      </c>
      <c r="W7" s="125">
        <f t="shared" si="0"/>
        <v>141</v>
      </c>
      <c r="X7" s="125">
        <f t="shared" si="0"/>
        <v>6</v>
      </c>
      <c r="Y7" s="125">
        <f t="shared" si="0"/>
        <v>140</v>
      </c>
      <c r="Z7" s="125">
        <f t="shared" si="0"/>
        <v>-1</v>
      </c>
      <c r="AA7" s="125">
        <f t="shared" si="0"/>
        <v>106</v>
      </c>
      <c r="AB7" s="164">
        <f t="shared" si="0"/>
        <v>758</v>
      </c>
      <c r="AC7" s="179">
        <f t="shared" ref="AC7:AC13" si="5">V7/N7</f>
        <v>3.5333333333333335E-2</v>
      </c>
      <c r="AD7" s="180">
        <f t="shared" si="1"/>
        <v>0.4147058823529412</v>
      </c>
      <c r="AE7" s="180">
        <f t="shared" si="1"/>
        <v>0.31578947368421051</v>
      </c>
      <c r="AF7" s="180">
        <f t="shared" si="1"/>
        <v>0.26819923371647508</v>
      </c>
      <c r="AG7" s="180">
        <f t="shared" si="1"/>
        <v>-1</v>
      </c>
      <c r="AH7" s="180">
        <f t="shared" si="1"/>
        <v>1.962962962962963</v>
      </c>
      <c r="AI7" s="181">
        <f t="shared" si="1"/>
        <v>2.9725490196078432</v>
      </c>
    </row>
    <row r="8" spans="1:35" x14ac:dyDescent="0.25">
      <c r="A8" s="73" t="s">
        <v>24</v>
      </c>
      <c r="B8" s="104">
        <v>31676</v>
      </c>
      <c r="C8" s="81">
        <v>30312</v>
      </c>
      <c r="D8" s="51">
        <f t="shared" si="2"/>
        <v>1364</v>
      </c>
      <c r="E8" s="25">
        <f t="shared" si="3"/>
        <v>4.4998680390604381E-2</v>
      </c>
      <c r="F8" s="305">
        <v>28747</v>
      </c>
      <c r="G8" s="306">
        <v>788</v>
      </c>
      <c r="H8" s="306">
        <v>65</v>
      </c>
      <c r="I8" s="306">
        <v>243</v>
      </c>
      <c r="J8" s="306">
        <v>6</v>
      </c>
      <c r="K8" s="306">
        <v>237</v>
      </c>
      <c r="L8" s="307">
        <v>1590</v>
      </c>
      <c r="M8" s="140">
        <v>655</v>
      </c>
      <c r="N8" s="115">
        <v>29085</v>
      </c>
      <c r="O8" s="116">
        <v>493</v>
      </c>
      <c r="P8" s="116">
        <v>56</v>
      </c>
      <c r="Q8" s="116">
        <v>159</v>
      </c>
      <c r="R8" s="116">
        <v>0</v>
      </c>
      <c r="S8" s="116">
        <v>112</v>
      </c>
      <c r="T8" s="165">
        <v>407</v>
      </c>
      <c r="U8" s="154">
        <v>419</v>
      </c>
      <c r="V8" s="115">
        <f t="shared" si="4"/>
        <v>-338</v>
      </c>
      <c r="W8" s="116">
        <f t="shared" si="0"/>
        <v>295</v>
      </c>
      <c r="X8" s="116">
        <f t="shared" si="0"/>
        <v>9</v>
      </c>
      <c r="Y8" s="116">
        <f t="shared" si="0"/>
        <v>84</v>
      </c>
      <c r="Z8" s="116">
        <f t="shared" si="0"/>
        <v>6</v>
      </c>
      <c r="AA8" s="116">
        <f t="shared" si="0"/>
        <v>125</v>
      </c>
      <c r="AB8" s="165">
        <f t="shared" si="0"/>
        <v>1183</v>
      </c>
      <c r="AC8" s="182">
        <f t="shared" si="5"/>
        <v>-1.1621110538078048E-2</v>
      </c>
      <c r="AD8" s="183">
        <f t="shared" si="1"/>
        <v>0.5983772819472617</v>
      </c>
      <c r="AE8" s="183">
        <f t="shared" si="1"/>
        <v>0.16071428571428573</v>
      </c>
      <c r="AF8" s="183">
        <f t="shared" si="1"/>
        <v>0.52830188679245282</v>
      </c>
      <c r="AG8" s="183" t="e">
        <f t="shared" si="1"/>
        <v>#DIV/0!</v>
      </c>
      <c r="AH8" s="183">
        <f t="shared" si="1"/>
        <v>1.1160714285714286</v>
      </c>
      <c r="AI8" s="184">
        <f t="shared" si="1"/>
        <v>2.9066339066339064</v>
      </c>
    </row>
    <row r="9" spans="1:35" x14ac:dyDescent="0.25">
      <c r="A9" s="74" t="s">
        <v>136</v>
      </c>
      <c r="B9" s="105">
        <v>5287</v>
      </c>
      <c r="C9" s="64">
        <v>4710</v>
      </c>
      <c r="D9" s="51">
        <f t="shared" si="2"/>
        <v>577</v>
      </c>
      <c r="E9" s="39">
        <f t="shared" si="3"/>
        <v>0.12250530785562633</v>
      </c>
      <c r="F9" s="305">
        <v>5018</v>
      </c>
      <c r="G9" s="306">
        <v>35</v>
      </c>
      <c r="H9" s="306">
        <v>14</v>
      </c>
      <c r="I9" s="306">
        <v>27</v>
      </c>
      <c r="J9" s="306">
        <v>0</v>
      </c>
      <c r="K9" s="306">
        <v>12</v>
      </c>
      <c r="L9" s="307">
        <v>181</v>
      </c>
      <c r="M9" s="308">
        <v>54</v>
      </c>
      <c r="N9" s="166">
        <v>4632</v>
      </c>
      <c r="O9" s="167">
        <v>19</v>
      </c>
      <c r="P9" s="167">
        <v>2</v>
      </c>
      <c r="Q9" s="167">
        <v>7</v>
      </c>
      <c r="R9" s="167">
        <v>0</v>
      </c>
      <c r="S9" s="167">
        <v>12</v>
      </c>
      <c r="T9" s="168">
        <v>38</v>
      </c>
      <c r="U9" s="155">
        <v>49</v>
      </c>
      <c r="V9" s="166">
        <f t="shared" si="4"/>
        <v>386</v>
      </c>
      <c r="W9" s="167">
        <f t="shared" si="0"/>
        <v>16</v>
      </c>
      <c r="X9" s="167">
        <f t="shared" si="0"/>
        <v>12</v>
      </c>
      <c r="Y9" s="167">
        <f t="shared" si="0"/>
        <v>20</v>
      </c>
      <c r="Z9" s="167">
        <f t="shared" si="0"/>
        <v>0</v>
      </c>
      <c r="AA9" s="167">
        <f t="shared" si="0"/>
        <v>0</v>
      </c>
      <c r="AB9" s="168">
        <f t="shared" si="0"/>
        <v>143</v>
      </c>
      <c r="AC9" s="185">
        <f t="shared" si="5"/>
        <v>8.3333333333333329E-2</v>
      </c>
      <c r="AD9" s="186">
        <f t="shared" si="1"/>
        <v>0.84210526315789469</v>
      </c>
      <c r="AE9" s="186">
        <f t="shared" si="1"/>
        <v>6</v>
      </c>
      <c r="AF9" s="186">
        <f t="shared" si="1"/>
        <v>2.8571428571428572</v>
      </c>
      <c r="AG9" s="186" t="e">
        <f t="shared" si="1"/>
        <v>#DIV/0!</v>
      </c>
      <c r="AH9" s="186">
        <f t="shared" si="1"/>
        <v>0</v>
      </c>
      <c r="AI9" s="187">
        <f t="shared" si="1"/>
        <v>3.763157894736842</v>
      </c>
    </row>
    <row r="10" spans="1:35" x14ac:dyDescent="0.25">
      <c r="A10" s="63" t="s">
        <v>178</v>
      </c>
      <c r="B10" s="105">
        <v>11690</v>
      </c>
      <c r="C10" s="62">
        <v>11771</v>
      </c>
      <c r="D10" s="51">
        <f t="shared" si="2"/>
        <v>-81</v>
      </c>
      <c r="E10" s="26">
        <f t="shared" si="3"/>
        <v>-6.8813184946053861E-3</v>
      </c>
      <c r="F10" s="148">
        <v>10594</v>
      </c>
      <c r="G10" s="306">
        <v>281</v>
      </c>
      <c r="H10" s="142">
        <v>28</v>
      </c>
      <c r="I10" s="142">
        <v>97</v>
      </c>
      <c r="J10" s="142">
        <v>1</v>
      </c>
      <c r="K10" s="142">
        <v>82</v>
      </c>
      <c r="L10" s="309">
        <v>607</v>
      </c>
      <c r="M10" s="143">
        <v>229</v>
      </c>
      <c r="N10" s="120">
        <v>11325</v>
      </c>
      <c r="O10" s="121">
        <v>110</v>
      </c>
      <c r="P10" s="121">
        <v>25</v>
      </c>
      <c r="Q10" s="121">
        <v>62</v>
      </c>
      <c r="R10" s="121">
        <v>0</v>
      </c>
      <c r="S10" s="121">
        <v>50</v>
      </c>
      <c r="T10" s="169">
        <v>199</v>
      </c>
      <c r="U10" s="156">
        <v>183</v>
      </c>
      <c r="V10" s="120">
        <f t="shared" si="4"/>
        <v>-731</v>
      </c>
      <c r="W10" s="121">
        <f t="shared" si="0"/>
        <v>171</v>
      </c>
      <c r="X10" s="121">
        <f t="shared" si="0"/>
        <v>3</v>
      </c>
      <c r="Y10" s="121">
        <f t="shared" si="0"/>
        <v>35</v>
      </c>
      <c r="Z10" s="121">
        <f t="shared" si="0"/>
        <v>1</v>
      </c>
      <c r="AA10" s="121">
        <f t="shared" si="0"/>
        <v>32</v>
      </c>
      <c r="AB10" s="169">
        <f t="shared" si="0"/>
        <v>408</v>
      </c>
      <c r="AC10" s="188">
        <f t="shared" si="5"/>
        <v>-6.4547461368653428E-2</v>
      </c>
      <c r="AD10" s="189">
        <f t="shared" si="1"/>
        <v>1.5545454545454545</v>
      </c>
      <c r="AE10" s="189">
        <f t="shared" si="1"/>
        <v>0.12</v>
      </c>
      <c r="AF10" s="189">
        <f t="shared" si="1"/>
        <v>0.56451612903225812</v>
      </c>
      <c r="AG10" s="189" t="e">
        <f t="shared" si="1"/>
        <v>#DIV/0!</v>
      </c>
      <c r="AH10" s="189">
        <f t="shared" si="1"/>
        <v>0.64</v>
      </c>
      <c r="AI10" s="190">
        <f t="shared" si="1"/>
        <v>2.050251256281407</v>
      </c>
    </row>
    <row r="11" spans="1:35" x14ac:dyDescent="0.25">
      <c r="A11" s="63" t="s">
        <v>180</v>
      </c>
      <c r="B11" s="105">
        <v>3363</v>
      </c>
      <c r="C11" s="62">
        <v>2100</v>
      </c>
      <c r="D11" s="71">
        <f t="shared" si="2"/>
        <v>1263</v>
      </c>
      <c r="E11" s="77">
        <f t="shared" si="3"/>
        <v>0.60142857142857142</v>
      </c>
      <c r="F11" s="148">
        <v>3055</v>
      </c>
      <c r="G11" s="142">
        <v>54</v>
      </c>
      <c r="H11" s="142">
        <v>5</v>
      </c>
      <c r="I11" s="142">
        <v>50</v>
      </c>
      <c r="J11" s="142">
        <v>1</v>
      </c>
      <c r="K11" s="142">
        <v>25</v>
      </c>
      <c r="L11" s="309">
        <v>173</v>
      </c>
      <c r="M11" s="143">
        <v>55</v>
      </c>
      <c r="N11" s="170">
        <v>2054</v>
      </c>
      <c r="O11" s="121">
        <v>9</v>
      </c>
      <c r="P11" s="121">
        <v>2</v>
      </c>
      <c r="Q11" s="121">
        <v>13</v>
      </c>
      <c r="R11" s="121">
        <v>0</v>
      </c>
      <c r="S11" s="121">
        <v>2</v>
      </c>
      <c r="T11" s="169">
        <v>20</v>
      </c>
      <c r="U11" s="156">
        <v>12</v>
      </c>
      <c r="V11" s="170">
        <f t="shared" si="4"/>
        <v>1001</v>
      </c>
      <c r="W11" s="121">
        <f t="shared" si="0"/>
        <v>45</v>
      </c>
      <c r="X11" s="121">
        <f t="shared" si="0"/>
        <v>3</v>
      </c>
      <c r="Y11" s="121">
        <f t="shared" si="0"/>
        <v>37</v>
      </c>
      <c r="Z11" s="121">
        <f t="shared" si="0"/>
        <v>1</v>
      </c>
      <c r="AA11" s="121">
        <f t="shared" si="0"/>
        <v>23</v>
      </c>
      <c r="AB11" s="169">
        <f t="shared" si="0"/>
        <v>153</v>
      </c>
      <c r="AC11" s="191">
        <f t="shared" si="5"/>
        <v>0.48734177215189872</v>
      </c>
      <c r="AD11" s="189">
        <f t="shared" si="1"/>
        <v>5</v>
      </c>
      <c r="AE11" s="189">
        <f t="shared" si="1"/>
        <v>1.5</v>
      </c>
      <c r="AF11" s="189">
        <f t="shared" si="1"/>
        <v>2.8461538461538463</v>
      </c>
      <c r="AG11" s="189" t="e">
        <f t="shared" si="1"/>
        <v>#DIV/0!</v>
      </c>
      <c r="AH11" s="189">
        <f t="shared" si="1"/>
        <v>11.5</v>
      </c>
      <c r="AI11" s="190">
        <f t="shared" si="1"/>
        <v>7.65</v>
      </c>
    </row>
    <row r="12" spans="1:35" x14ac:dyDescent="0.25">
      <c r="A12" s="63" t="s">
        <v>181</v>
      </c>
      <c r="B12" s="105">
        <v>2545</v>
      </c>
      <c r="C12" s="62">
        <v>2236</v>
      </c>
      <c r="D12" s="68">
        <f t="shared" si="2"/>
        <v>309</v>
      </c>
      <c r="E12" s="77">
        <f t="shared" si="3"/>
        <v>0.13819320214669051</v>
      </c>
      <c r="F12" s="148">
        <v>1864</v>
      </c>
      <c r="G12" s="141">
        <v>335</v>
      </c>
      <c r="H12" s="141">
        <v>4</v>
      </c>
      <c r="I12" s="141">
        <v>52</v>
      </c>
      <c r="J12" s="141">
        <v>3</v>
      </c>
      <c r="K12" s="141">
        <v>77</v>
      </c>
      <c r="L12" s="149">
        <v>210</v>
      </c>
      <c r="M12" s="143">
        <v>189</v>
      </c>
      <c r="N12" s="120">
        <v>1850</v>
      </c>
      <c r="O12" s="170">
        <v>281</v>
      </c>
      <c r="P12" s="170">
        <v>4</v>
      </c>
      <c r="Q12" s="170">
        <v>33</v>
      </c>
      <c r="R12" s="170">
        <v>0</v>
      </c>
      <c r="S12" s="170">
        <v>14</v>
      </c>
      <c r="T12" s="171">
        <v>54</v>
      </c>
      <c r="U12" s="156">
        <v>93</v>
      </c>
      <c r="V12" s="120">
        <f t="shared" si="4"/>
        <v>14</v>
      </c>
      <c r="W12" s="170">
        <f t="shared" si="0"/>
        <v>54</v>
      </c>
      <c r="X12" s="170">
        <f t="shared" si="0"/>
        <v>0</v>
      </c>
      <c r="Y12" s="170">
        <f t="shared" si="0"/>
        <v>19</v>
      </c>
      <c r="Z12" s="170">
        <f t="shared" si="0"/>
        <v>3</v>
      </c>
      <c r="AA12" s="170">
        <f t="shared" si="0"/>
        <v>63</v>
      </c>
      <c r="AB12" s="171">
        <f t="shared" si="0"/>
        <v>156</v>
      </c>
      <c r="AC12" s="188">
        <f t="shared" si="5"/>
        <v>7.5675675675675675E-3</v>
      </c>
      <c r="AD12" s="191">
        <f t="shared" si="1"/>
        <v>0.19217081850533807</v>
      </c>
      <c r="AE12" s="191">
        <f t="shared" si="1"/>
        <v>0</v>
      </c>
      <c r="AF12" s="191">
        <f t="shared" si="1"/>
        <v>0.5757575757575758</v>
      </c>
      <c r="AG12" s="191" t="e">
        <f t="shared" si="1"/>
        <v>#DIV/0!</v>
      </c>
      <c r="AH12" s="191">
        <f t="shared" si="1"/>
        <v>4.5</v>
      </c>
      <c r="AI12" s="192">
        <f t="shared" si="1"/>
        <v>2.8888888888888888</v>
      </c>
    </row>
    <row r="13" spans="1:35" ht="15.75" thickBot="1" x14ac:dyDescent="0.3">
      <c r="A13" s="75" t="s">
        <v>182</v>
      </c>
      <c r="B13" s="106">
        <f>B8-(B9+B10+B11+B12)</f>
        <v>8791</v>
      </c>
      <c r="C13" s="84">
        <f>C8-C9-C10-C11-C12</f>
        <v>9495</v>
      </c>
      <c r="D13" s="69">
        <f t="shared" si="2"/>
        <v>-704</v>
      </c>
      <c r="E13" s="78">
        <f t="shared" si="3"/>
        <v>-7.4144286466561349E-2</v>
      </c>
      <c r="F13" s="158">
        <f>F8-(F9+F10+F11+F12)</f>
        <v>8216</v>
      </c>
      <c r="G13" s="310">
        <f t="shared" ref="G13:M13" si="6">G8-(G9+G10+G11+G12)</f>
        <v>83</v>
      </c>
      <c r="H13" s="311">
        <f t="shared" si="6"/>
        <v>14</v>
      </c>
      <c r="I13" s="311">
        <f t="shared" si="6"/>
        <v>17</v>
      </c>
      <c r="J13" s="311">
        <f t="shared" si="6"/>
        <v>1</v>
      </c>
      <c r="K13" s="311">
        <f t="shared" si="6"/>
        <v>41</v>
      </c>
      <c r="L13" s="312">
        <f t="shared" si="6"/>
        <v>419</v>
      </c>
      <c r="M13" s="313">
        <f t="shared" si="6"/>
        <v>128</v>
      </c>
      <c r="N13" s="172">
        <f>N8-N9-N10-N11-N12</f>
        <v>9224</v>
      </c>
      <c r="O13" s="173">
        <f t="shared" ref="O13:U13" si="7">O8-O9-O10-O11-O12</f>
        <v>74</v>
      </c>
      <c r="P13" s="174">
        <f t="shared" si="7"/>
        <v>23</v>
      </c>
      <c r="Q13" s="174">
        <f t="shared" si="7"/>
        <v>44</v>
      </c>
      <c r="R13" s="174">
        <f t="shared" si="7"/>
        <v>0</v>
      </c>
      <c r="S13" s="174">
        <f t="shared" si="7"/>
        <v>34</v>
      </c>
      <c r="T13" s="175">
        <f t="shared" si="7"/>
        <v>96</v>
      </c>
      <c r="U13" s="157">
        <f t="shared" si="7"/>
        <v>82</v>
      </c>
      <c r="V13" s="172">
        <f t="shared" si="4"/>
        <v>-1008</v>
      </c>
      <c r="W13" s="173">
        <f t="shared" si="0"/>
        <v>9</v>
      </c>
      <c r="X13" s="174">
        <f t="shared" si="0"/>
        <v>-9</v>
      </c>
      <c r="Y13" s="174">
        <f t="shared" si="0"/>
        <v>-27</v>
      </c>
      <c r="Z13" s="174">
        <f t="shared" si="0"/>
        <v>1</v>
      </c>
      <c r="AA13" s="174">
        <f t="shared" si="0"/>
        <v>7</v>
      </c>
      <c r="AB13" s="175">
        <f t="shared" si="0"/>
        <v>323</v>
      </c>
      <c r="AC13" s="193">
        <f t="shared" si="5"/>
        <v>-0.10928013876843018</v>
      </c>
      <c r="AD13" s="194">
        <f t="shared" si="1"/>
        <v>0.12162162162162163</v>
      </c>
      <c r="AE13" s="195">
        <f t="shared" si="1"/>
        <v>-0.39130434782608697</v>
      </c>
      <c r="AF13" s="195">
        <f t="shared" si="1"/>
        <v>-0.61363636363636365</v>
      </c>
      <c r="AG13" s="195" t="e">
        <f t="shared" si="1"/>
        <v>#DIV/0!</v>
      </c>
      <c r="AH13" s="195">
        <f t="shared" si="1"/>
        <v>0.20588235294117646</v>
      </c>
      <c r="AI13" s="196">
        <f t="shared" si="1"/>
        <v>3.3645833333333335</v>
      </c>
    </row>
    <row r="14" spans="1:35" x14ac:dyDescent="0.25">
      <c r="A14" s="76"/>
      <c r="B14" s="76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</row>
    <row r="15" spans="1:35" x14ac:dyDescent="0.25">
      <c r="B15" s="70"/>
      <c r="F15" s="70"/>
      <c r="G15" s="70"/>
      <c r="H15" s="70"/>
      <c r="I15" s="70"/>
      <c r="J15" s="70"/>
      <c r="K15" s="70"/>
      <c r="L15" s="70"/>
      <c r="M15" s="70"/>
    </row>
    <row r="16" spans="1:35" x14ac:dyDescent="0.25">
      <c r="F16" s="79"/>
      <c r="G16" s="79"/>
      <c r="H16" s="79"/>
      <c r="I16" s="79"/>
      <c r="J16" s="80"/>
      <c r="K16" s="79"/>
      <c r="L16" s="79"/>
      <c r="AC16" s="197"/>
    </row>
  </sheetData>
  <mergeCells count="15">
    <mergeCell ref="F4:K4"/>
    <mergeCell ref="L4:L5"/>
    <mergeCell ref="M4:M5"/>
    <mergeCell ref="A4:A5"/>
    <mergeCell ref="C4:C5"/>
    <mergeCell ref="D4:D5"/>
    <mergeCell ref="E4:E5"/>
    <mergeCell ref="B4:B5"/>
    <mergeCell ref="AB4:AB5"/>
    <mergeCell ref="AC4:AH4"/>
    <mergeCell ref="AI4:AI5"/>
    <mergeCell ref="N4:S4"/>
    <mergeCell ref="T4:T5"/>
    <mergeCell ref="U4:U5"/>
    <mergeCell ref="V4:AA4"/>
  </mergeCells>
  <conditionalFormatting sqref="AC6:AI13">
    <cfRule type="containsErrors" dxfId="0" priority="1">
      <formula>ISERROR(AC6)</formula>
    </cfRule>
  </conditionalFormatting>
  <pageMargins left="0.7" right="0.7" top="0.75" bottom="0.75" header="0.3" footer="0.3"/>
  <pageSetup scale="40" fitToHeight="0" orientation="landscape" r:id="rId1"/>
  <headerFooter>
    <oddFooter>&amp;LDue to survey design and processing changes, data comparisons between the 2020 Census and 2010 Census race data should be made with caution.&amp;R&amp;D</oddFooter>
  </headerFooter>
  <ignoredErrors>
    <ignoredError sqref="AG8:AG1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Darke County</vt:lpstr>
      <vt:lpstr>Greene County</vt:lpstr>
      <vt:lpstr>Miami County</vt:lpstr>
      <vt:lpstr>Montgomery County</vt:lpstr>
      <vt:lpstr>Preble County</vt:lpstr>
      <vt:lpstr>Shelby County</vt:lpstr>
      <vt:lpstr>Warren County</vt:lpstr>
      <vt:lpstr>'Darke County'!Print_Titles</vt:lpstr>
      <vt:lpstr>'Greene County'!Print_Titles</vt:lpstr>
      <vt:lpstr>'Miami County'!Print_Titles</vt:lpstr>
      <vt:lpstr>'Montgomery County'!Print_Titles</vt:lpstr>
      <vt:lpstr>'Preble County'!Print_Titles</vt:lpstr>
      <vt:lpstr>'Shelby County'!Print_Titles</vt:lpstr>
      <vt:lpstr>'Warren County'!Print_Titles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Katy</dc:creator>
  <cp:lastModifiedBy>Hansen, Jessica</cp:lastModifiedBy>
  <cp:lastPrinted>2011-11-14T16:07:17Z</cp:lastPrinted>
  <dcterms:created xsi:type="dcterms:W3CDTF">2011-04-21T12:52:25Z</dcterms:created>
  <dcterms:modified xsi:type="dcterms:W3CDTF">2022-08-01T17:07:04Z</dcterms:modified>
</cp:coreProperties>
</file>