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0" yWindow="-120" windowWidth="8430" windowHeight="8160" tabRatio="664" activeTab="6"/>
  </bookViews>
  <sheets>
    <sheet name="Darke County" sheetId="1" r:id="rId1"/>
    <sheet name="Greene County" sheetId="2" r:id="rId2"/>
    <sheet name="Miami County" sheetId="3" r:id="rId3"/>
    <sheet name="Montgomery County" sheetId="4" r:id="rId4"/>
    <sheet name="Preble County" sheetId="5" r:id="rId5"/>
    <sheet name="Shelby County" sheetId="7" r:id="rId6"/>
    <sheet name="Warren County" sheetId="6" r:id="rId7"/>
  </sheets>
  <definedNames>
    <definedName name="_xlnm.Print_Area" localSheetId="0">'Darke County'!$A$1:$S$62</definedName>
    <definedName name="_xlnm.Print_Titles" localSheetId="0">'Darke County'!$1:$5</definedName>
    <definedName name="_xlnm.Print_Titles" localSheetId="1">'Greene County'!$1:$5</definedName>
    <definedName name="_xlnm.Print_Titles" localSheetId="2">'Miami County'!$1:$5</definedName>
    <definedName name="_xlnm.Print_Titles" localSheetId="3">'Montgomery County'!$1:$5</definedName>
    <definedName name="_xlnm.Print_Titles" localSheetId="4">'Preble County'!$1:$5</definedName>
    <definedName name="_xlnm.Print_Titles" localSheetId="5">'Shelby County'!$1:$5</definedName>
    <definedName name="_xlnm.Print_Titles" localSheetId="6">'Warren County'!$1:$5</definedName>
  </definedNames>
  <calcPr calcId="145621"/>
</workbook>
</file>

<file path=xl/calcChain.xml><?xml version="1.0" encoding="utf-8"?>
<calcChain xmlns="http://schemas.openxmlformats.org/spreadsheetml/2006/main">
  <c r="D34" i="3" l="1"/>
  <c r="Q12" i="1"/>
  <c r="S12" i="1"/>
  <c r="E12" i="1"/>
  <c r="N7" i="6" l="1"/>
  <c r="N9" i="6"/>
  <c r="N10" i="6"/>
  <c r="N11" i="6"/>
  <c r="N12" i="6"/>
  <c r="N13" i="6"/>
  <c r="N6" i="6"/>
  <c r="M7" i="6"/>
  <c r="O7" i="6" s="1"/>
  <c r="M9" i="6"/>
  <c r="O9" i="6" s="1"/>
  <c r="M10" i="6"/>
  <c r="O10" i="6" s="1"/>
  <c r="M11" i="6"/>
  <c r="O11" i="6" s="1"/>
  <c r="M12" i="6"/>
  <c r="O12" i="6" s="1"/>
  <c r="M13" i="6"/>
  <c r="O13" i="6" s="1"/>
  <c r="M6" i="6"/>
  <c r="O6" i="6" s="1"/>
  <c r="J7" i="6"/>
  <c r="J8" i="6"/>
  <c r="J9" i="6"/>
  <c r="J10" i="6"/>
  <c r="J11" i="6"/>
  <c r="J12" i="6"/>
  <c r="J6" i="6"/>
  <c r="I7" i="6"/>
  <c r="I8" i="6"/>
  <c r="I9" i="6"/>
  <c r="I10" i="6"/>
  <c r="I11" i="6"/>
  <c r="I12" i="6"/>
  <c r="I6" i="6"/>
  <c r="O10" i="7"/>
  <c r="O11" i="7"/>
  <c r="O13" i="7"/>
  <c r="O14" i="7"/>
  <c r="O25" i="7"/>
  <c r="O28" i="7"/>
  <c r="O38" i="7"/>
  <c r="O41" i="7"/>
  <c r="O44" i="7"/>
  <c r="N7" i="7"/>
  <c r="N8" i="7"/>
  <c r="N10" i="7"/>
  <c r="N11" i="7"/>
  <c r="N13" i="7"/>
  <c r="N14" i="7"/>
  <c r="N15" i="7"/>
  <c r="N17" i="7"/>
  <c r="N18" i="7"/>
  <c r="N19" i="7"/>
  <c r="N21" i="7"/>
  <c r="N22" i="7"/>
  <c r="N23" i="7"/>
  <c r="N25" i="7"/>
  <c r="N26" i="7"/>
  <c r="N28" i="7"/>
  <c r="N29" i="7"/>
  <c r="N31" i="7"/>
  <c r="N32" i="7"/>
  <c r="N35" i="7"/>
  <c r="N36" i="7"/>
  <c r="N38" i="7"/>
  <c r="N39" i="7"/>
  <c r="N41" i="7"/>
  <c r="N42" i="7"/>
  <c r="N44" i="7"/>
  <c r="N45" i="7"/>
  <c r="N6" i="7"/>
  <c r="M7" i="7"/>
  <c r="O7" i="7" s="1"/>
  <c r="M8" i="7"/>
  <c r="O8" i="7" s="1"/>
  <c r="M10" i="7"/>
  <c r="M11" i="7"/>
  <c r="M13" i="7"/>
  <c r="M14" i="7"/>
  <c r="M15" i="7"/>
  <c r="O15" i="7" s="1"/>
  <c r="M17" i="7"/>
  <c r="O17" i="7" s="1"/>
  <c r="M18" i="7"/>
  <c r="O18" i="7" s="1"/>
  <c r="M19" i="7"/>
  <c r="O19" i="7" s="1"/>
  <c r="M21" i="7"/>
  <c r="O21" i="7" s="1"/>
  <c r="M22" i="7"/>
  <c r="O22" i="7" s="1"/>
  <c r="M23" i="7"/>
  <c r="O23" i="7" s="1"/>
  <c r="M25" i="7"/>
  <c r="M26" i="7"/>
  <c r="O26" i="7" s="1"/>
  <c r="M28" i="7"/>
  <c r="M29" i="7"/>
  <c r="O29" i="7" s="1"/>
  <c r="M31" i="7"/>
  <c r="O31" i="7" s="1"/>
  <c r="M32" i="7"/>
  <c r="O32" i="7" s="1"/>
  <c r="M33" i="7"/>
  <c r="M35" i="7"/>
  <c r="O35" i="7" s="1"/>
  <c r="M36" i="7"/>
  <c r="O36" i="7" s="1"/>
  <c r="M38" i="7"/>
  <c r="M39" i="7"/>
  <c r="O39" i="7" s="1"/>
  <c r="M41" i="7"/>
  <c r="M42" i="7"/>
  <c r="O42" i="7" s="1"/>
  <c r="M44" i="7"/>
  <c r="M45" i="7"/>
  <c r="O45" i="7" s="1"/>
  <c r="M6" i="7"/>
  <c r="O6" i="7" s="1"/>
  <c r="J7" i="7"/>
  <c r="J8" i="7"/>
  <c r="J10" i="7"/>
  <c r="J11" i="7"/>
  <c r="J13" i="7"/>
  <c r="J14" i="7"/>
  <c r="J15" i="7"/>
  <c r="J17" i="7"/>
  <c r="J18" i="7"/>
  <c r="J19" i="7"/>
  <c r="J21" i="7"/>
  <c r="J22" i="7"/>
  <c r="J23" i="7"/>
  <c r="J25" i="7"/>
  <c r="J26" i="7"/>
  <c r="J28" i="7"/>
  <c r="J29" i="7"/>
  <c r="J31" i="7"/>
  <c r="J32" i="7"/>
  <c r="J33" i="7"/>
  <c r="J35" i="7"/>
  <c r="J36" i="7"/>
  <c r="J38" i="7"/>
  <c r="J39" i="7"/>
  <c r="J41" i="7"/>
  <c r="J42" i="7"/>
  <c r="J44" i="7"/>
  <c r="J45" i="7"/>
  <c r="J6" i="7"/>
  <c r="I7" i="7"/>
  <c r="I8" i="7"/>
  <c r="I10" i="7"/>
  <c r="I11" i="7"/>
  <c r="I13" i="7"/>
  <c r="I14" i="7"/>
  <c r="I15" i="7"/>
  <c r="I17" i="7"/>
  <c r="I18" i="7"/>
  <c r="I19" i="7"/>
  <c r="I21" i="7"/>
  <c r="I22" i="7"/>
  <c r="I23" i="7"/>
  <c r="I25" i="7"/>
  <c r="I26" i="7"/>
  <c r="I28" i="7"/>
  <c r="I29" i="7"/>
  <c r="I31" i="7"/>
  <c r="I32" i="7"/>
  <c r="I33" i="7"/>
  <c r="I35" i="7"/>
  <c r="I36" i="7"/>
  <c r="I38" i="7"/>
  <c r="I39" i="7"/>
  <c r="I41" i="7"/>
  <c r="I42" i="7"/>
  <c r="I44" i="7"/>
  <c r="I45" i="7"/>
  <c r="I6" i="7"/>
  <c r="O9" i="5"/>
  <c r="O18" i="5"/>
  <c r="O19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6" i="5"/>
  <c r="M7" i="5"/>
  <c r="O7" i="5" s="1"/>
  <c r="M8" i="5"/>
  <c r="O8" i="5" s="1"/>
  <c r="M9" i="5"/>
  <c r="M10" i="5"/>
  <c r="O10" i="5" s="1"/>
  <c r="M11" i="5"/>
  <c r="O11" i="5" s="1"/>
  <c r="M12" i="5"/>
  <c r="O12" i="5" s="1"/>
  <c r="M13" i="5"/>
  <c r="O13" i="5" s="1"/>
  <c r="M14" i="5"/>
  <c r="O14" i="5" s="1"/>
  <c r="M15" i="5"/>
  <c r="O15" i="5" s="1"/>
  <c r="M16" i="5"/>
  <c r="O16" i="5" s="1"/>
  <c r="M17" i="5"/>
  <c r="O17" i="5" s="1"/>
  <c r="M18" i="5"/>
  <c r="M19" i="5"/>
  <c r="M20" i="5"/>
  <c r="O20" i="5" s="1"/>
  <c r="M21" i="5"/>
  <c r="O21" i="5" s="1"/>
  <c r="M22" i="5"/>
  <c r="O22" i="5" s="1"/>
  <c r="M23" i="5"/>
  <c r="O23" i="5" s="1"/>
  <c r="M24" i="5"/>
  <c r="O24" i="5" s="1"/>
  <c r="M25" i="5"/>
  <c r="O25" i="5" s="1"/>
  <c r="M26" i="5"/>
  <c r="O26" i="5" s="1"/>
  <c r="M27" i="5"/>
  <c r="O27" i="5" s="1"/>
  <c r="M28" i="5"/>
  <c r="O28" i="5" s="1"/>
  <c r="M29" i="5"/>
  <c r="O29" i="5" s="1"/>
  <c r="M30" i="5"/>
  <c r="O30" i="5" s="1"/>
  <c r="M31" i="5"/>
  <c r="O31" i="5" s="1"/>
  <c r="M32" i="5"/>
  <c r="O32" i="5" s="1"/>
  <c r="M33" i="5"/>
  <c r="O33" i="5" s="1"/>
  <c r="M34" i="5"/>
  <c r="O34" i="5" s="1"/>
  <c r="M35" i="5"/>
  <c r="O35" i="5" s="1"/>
  <c r="M36" i="5"/>
  <c r="O36" i="5" s="1"/>
  <c r="M37" i="5"/>
  <c r="O37" i="5" s="1"/>
  <c r="M38" i="5"/>
  <c r="O38" i="5" s="1"/>
  <c r="M6" i="5"/>
  <c r="O6" i="5" s="1"/>
  <c r="J7" i="5"/>
  <c r="J8" i="5"/>
  <c r="J9" i="5"/>
  <c r="J10" i="5"/>
  <c r="J11" i="5"/>
  <c r="J12" i="5"/>
  <c r="J14" i="5"/>
  <c r="J15" i="5"/>
  <c r="J16" i="5"/>
  <c r="J18" i="5"/>
  <c r="J19" i="5"/>
  <c r="J21" i="5"/>
  <c r="J22" i="5"/>
  <c r="J23" i="5"/>
  <c r="J25" i="5"/>
  <c r="J26" i="5"/>
  <c r="J28" i="5"/>
  <c r="J29" i="5"/>
  <c r="J30" i="5"/>
  <c r="J32" i="5"/>
  <c r="J33" i="5"/>
  <c r="J35" i="5"/>
  <c r="J36" i="5"/>
  <c r="J38" i="5"/>
  <c r="J6" i="5"/>
  <c r="I7" i="5"/>
  <c r="I8" i="5"/>
  <c r="I9" i="5"/>
  <c r="I10" i="5"/>
  <c r="I11" i="5"/>
  <c r="I12" i="5"/>
  <c r="I14" i="5"/>
  <c r="I15" i="5"/>
  <c r="I16" i="5"/>
  <c r="I18" i="5"/>
  <c r="I19" i="5"/>
  <c r="I21" i="5"/>
  <c r="I22" i="5"/>
  <c r="I23" i="5"/>
  <c r="I25" i="5"/>
  <c r="I26" i="5"/>
  <c r="I28" i="5"/>
  <c r="I29" i="5"/>
  <c r="I30" i="5"/>
  <c r="I32" i="5"/>
  <c r="I33" i="5"/>
  <c r="I35" i="5"/>
  <c r="I36" i="5"/>
  <c r="I38" i="5"/>
  <c r="I6" i="5"/>
  <c r="O7" i="4"/>
  <c r="O10" i="4"/>
  <c r="O11" i="4"/>
  <c r="O15" i="4"/>
  <c r="O16" i="4"/>
  <c r="O17" i="4"/>
  <c r="O18" i="4"/>
  <c r="O21" i="4"/>
  <c r="O23" i="4"/>
  <c r="O24" i="4"/>
  <c r="O25" i="4"/>
  <c r="O27" i="4"/>
  <c r="O30" i="4"/>
  <c r="O31" i="4"/>
  <c r="O43" i="4"/>
  <c r="O44" i="4"/>
  <c r="O45" i="4"/>
  <c r="O46" i="4"/>
  <c r="O47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6" i="4"/>
  <c r="M7" i="4"/>
  <c r="M8" i="4"/>
  <c r="O8" i="4" s="1"/>
  <c r="M9" i="4"/>
  <c r="O9" i="4" s="1"/>
  <c r="M10" i="4"/>
  <c r="M11" i="4"/>
  <c r="M12" i="4"/>
  <c r="O12" i="4" s="1"/>
  <c r="M13" i="4"/>
  <c r="O13" i="4" s="1"/>
  <c r="M14" i="4"/>
  <c r="O14" i="4" s="1"/>
  <c r="M15" i="4"/>
  <c r="M16" i="4"/>
  <c r="M17" i="4"/>
  <c r="M18" i="4"/>
  <c r="M19" i="4"/>
  <c r="O19" i="4" s="1"/>
  <c r="M20" i="4"/>
  <c r="O20" i="4" s="1"/>
  <c r="M21" i="4"/>
  <c r="M22" i="4"/>
  <c r="O22" i="4" s="1"/>
  <c r="M23" i="4"/>
  <c r="M24" i="4"/>
  <c r="M25" i="4"/>
  <c r="M26" i="4"/>
  <c r="O26" i="4" s="1"/>
  <c r="M27" i="4"/>
  <c r="M28" i="4"/>
  <c r="O28" i="4" s="1"/>
  <c r="M29" i="4"/>
  <c r="O29" i="4" s="1"/>
  <c r="M30" i="4"/>
  <c r="M31" i="4"/>
  <c r="M32" i="4"/>
  <c r="O32" i="4" s="1"/>
  <c r="M33" i="4"/>
  <c r="O33" i="4" s="1"/>
  <c r="M34" i="4"/>
  <c r="O34" i="4" s="1"/>
  <c r="M35" i="4"/>
  <c r="O35" i="4" s="1"/>
  <c r="M36" i="4"/>
  <c r="O36" i="4" s="1"/>
  <c r="M37" i="4"/>
  <c r="O37" i="4" s="1"/>
  <c r="M38" i="4"/>
  <c r="O38" i="4" s="1"/>
  <c r="M39" i="4"/>
  <c r="O39" i="4" s="1"/>
  <c r="M40" i="4"/>
  <c r="O40" i="4" s="1"/>
  <c r="M41" i="4"/>
  <c r="O41" i="4" s="1"/>
  <c r="M42" i="4"/>
  <c r="O42" i="4" s="1"/>
  <c r="M43" i="4"/>
  <c r="M44" i="4"/>
  <c r="M45" i="4"/>
  <c r="M46" i="4"/>
  <c r="M47" i="4"/>
  <c r="M48" i="4"/>
  <c r="O48" i="4" s="1"/>
  <c r="M49" i="4"/>
  <c r="O49" i="4" s="1"/>
  <c r="M6" i="4"/>
  <c r="O6" i="4" s="1"/>
  <c r="J7" i="4"/>
  <c r="J8" i="4"/>
  <c r="J10" i="4"/>
  <c r="J11" i="4"/>
  <c r="J12" i="4"/>
  <c r="J13" i="4"/>
  <c r="J15" i="4"/>
  <c r="J16" i="4"/>
  <c r="J17" i="4"/>
  <c r="J18" i="4"/>
  <c r="J19" i="4"/>
  <c r="J21" i="4"/>
  <c r="J22" i="4"/>
  <c r="J23" i="4"/>
  <c r="J24" i="4"/>
  <c r="J25" i="4"/>
  <c r="J27" i="4"/>
  <c r="J28" i="4"/>
  <c r="J30" i="4"/>
  <c r="J31" i="4"/>
  <c r="J32" i="4"/>
  <c r="J33" i="4"/>
  <c r="J34" i="4"/>
  <c r="J36" i="4"/>
  <c r="J37" i="4"/>
  <c r="J38" i="4"/>
  <c r="J39" i="4"/>
  <c r="J40" i="4"/>
  <c r="J42" i="4"/>
  <c r="J43" i="4"/>
  <c r="J44" i="4"/>
  <c r="J45" i="4"/>
  <c r="J46" i="4"/>
  <c r="J47" i="4"/>
  <c r="J49" i="4"/>
  <c r="J6" i="4"/>
  <c r="I7" i="4"/>
  <c r="I8" i="4"/>
  <c r="I10" i="4"/>
  <c r="I11" i="4"/>
  <c r="I12" i="4"/>
  <c r="I13" i="4"/>
  <c r="I15" i="4"/>
  <c r="I16" i="4"/>
  <c r="I17" i="4"/>
  <c r="I18" i="4"/>
  <c r="I19" i="4"/>
  <c r="I21" i="4"/>
  <c r="I22" i="4"/>
  <c r="I23" i="4"/>
  <c r="I24" i="4"/>
  <c r="I25" i="4"/>
  <c r="I27" i="4"/>
  <c r="I28" i="4"/>
  <c r="I30" i="4"/>
  <c r="I31" i="4"/>
  <c r="I32" i="4"/>
  <c r="I33" i="4"/>
  <c r="I34" i="4"/>
  <c r="I36" i="4"/>
  <c r="I37" i="4"/>
  <c r="I38" i="4"/>
  <c r="I39" i="4"/>
  <c r="I40" i="4"/>
  <c r="I42" i="4"/>
  <c r="I43" i="4"/>
  <c r="I44" i="4"/>
  <c r="I45" i="4"/>
  <c r="I46" i="4"/>
  <c r="I47" i="4"/>
  <c r="I49" i="4"/>
  <c r="I6" i="4"/>
  <c r="O7" i="3"/>
  <c r="O11" i="3"/>
  <c r="O12" i="3"/>
  <c r="O13" i="3"/>
  <c r="O14" i="3"/>
  <c r="O15" i="3"/>
  <c r="O16" i="3"/>
  <c r="O19" i="3"/>
  <c r="O22" i="3"/>
  <c r="O29" i="3"/>
  <c r="O30" i="3"/>
  <c r="O31" i="3"/>
  <c r="O32" i="3"/>
  <c r="O33" i="3"/>
  <c r="O41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6" i="3"/>
  <c r="M7" i="3"/>
  <c r="M8" i="3"/>
  <c r="O8" i="3" s="1"/>
  <c r="M9" i="3"/>
  <c r="O9" i="3" s="1"/>
  <c r="M10" i="3"/>
  <c r="O10" i="3" s="1"/>
  <c r="M11" i="3"/>
  <c r="M12" i="3"/>
  <c r="M13" i="3"/>
  <c r="M14" i="3"/>
  <c r="M15" i="3"/>
  <c r="M16" i="3"/>
  <c r="M17" i="3"/>
  <c r="O17" i="3" s="1"/>
  <c r="M18" i="3"/>
  <c r="O18" i="3" s="1"/>
  <c r="M19" i="3"/>
  <c r="M20" i="3"/>
  <c r="O20" i="3" s="1"/>
  <c r="M21" i="3"/>
  <c r="O21" i="3" s="1"/>
  <c r="M22" i="3"/>
  <c r="M23" i="3"/>
  <c r="O23" i="3" s="1"/>
  <c r="M24" i="3"/>
  <c r="O24" i="3" s="1"/>
  <c r="M25" i="3"/>
  <c r="O25" i="3" s="1"/>
  <c r="M26" i="3"/>
  <c r="O26" i="3" s="1"/>
  <c r="M27" i="3"/>
  <c r="O27" i="3" s="1"/>
  <c r="M28" i="3"/>
  <c r="O28" i="3" s="1"/>
  <c r="M29" i="3"/>
  <c r="M30" i="3"/>
  <c r="M31" i="3"/>
  <c r="M32" i="3"/>
  <c r="M33" i="3"/>
  <c r="M34" i="3"/>
  <c r="O34" i="3" s="1"/>
  <c r="M35" i="3"/>
  <c r="O35" i="3" s="1"/>
  <c r="M36" i="3"/>
  <c r="O36" i="3" s="1"/>
  <c r="M37" i="3"/>
  <c r="O37" i="3" s="1"/>
  <c r="M38" i="3"/>
  <c r="O38" i="3" s="1"/>
  <c r="M39" i="3"/>
  <c r="O39" i="3" s="1"/>
  <c r="M40" i="3"/>
  <c r="O40" i="3" s="1"/>
  <c r="M41" i="3"/>
  <c r="M6" i="3"/>
  <c r="O6" i="3" s="1"/>
  <c r="J7" i="3"/>
  <c r="J8" i="3"/>
  <c r="J9" i="3"/>
  <c r="J11" i="3"/>
  <c r="J12" i="3"/>
  <c r="J14" i="3"/>
  <c r="J15" i="3"/>
  <c r="J16" i="3"/>
  <c r="J17" i="3"/>
  <c r="J19" i="3"/>
  <c r="J20" i="3"/>
  <c r="J22" i="3"/>
  <c r="J23" i="3"/>
  <c r="J24" i="3"/>
  <c r="J26" i="3"/>
  <c r="J27" i="3"/>
  <c r="J29" i="3"/>
  <c r="J30" i="3"/>
  <c r="J31" i="3"/>
  <c r="J32" i="3"/>
  <c r="J34" i="3"/>
  <c r="J35" i="3"/>
  <c r="J36" i="3"/>
  <c r="J37" i="3"/>
  <c r="J38" i="3"/>
  <c r="J39" i="3"/>
  <c r="J41" i="3"/>
  <c r="J6" i="3"/>
  <c r="I7" i="3"/>
  <c r="I8" i="3"/>
  <c r="I9" i="3"/>
  <c r="I11" i="3"/>
  <c r="I12" i="3"/>
  <c r="I14" i="3"/>
  <c r="I15" i="3"/>
  <c r="I16" i="3"/>
  <c r="I17" i="3"/>
  <c r="I19" i="3"/>
  <c r="I20" i="3"/>
  <c r="I22" i="3"/>
  <c r="I23" i="3"/>
  <c r="I24" i="3"/>
  <c r="I26" i="3"/>
  <c r="I27" i="3"/>
  <c r="I29" i="3"/>
  <c r="I30" i="3"/>
  <c r="I31" i="3"/>
  <c r="I32" i="3"/>
  <c r="I34" i="3"/>
  <c r="I35" i="3"/>
  <c r="I36" i="3"/>
  <c r="I37" i="3"/>
  <c r="I38" i="3"/>
  <c r="I39" i="3"/>
  <c r="I41" i="3"/>
  <c r="I6" i="3"/>
  <c r="O28" i="2"/>
  <c r="O34" i="2"/>
  <c r="O39" i="2"/>
  <c r="O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5" i="2"/>
  <c r="N46" i="2"/>
  <c r="N6" i="2"/>
  <c r="M7" i="2"/>
  <c r="O7" i="2" s="1"/>
  <c r="M8" i="2"/>
  <c r="O8" i="2" s="1"/>
  <c r="M9" i="2"/>
  <c r="O9" i="2" s="1"/>
  <c r="M10" i="2"/>
  <c r="O10" i="2" s="1"/>
  <c r="M11" i="2"/>
  <c r="O11" i="2" s="1"/>
  <c r="M12" i="2"/>
  <c r="O12" i="2" s="1"/>
  <c r="M13" i="2"/>
  <c r="O13" i="2" s="1"/>
  <c r="M14" i="2"/>
  <c r="O14" i="2" s="1"/>
  <c r="M15" i="2"/>
  <c r="O15" i="2" s="1"/>
  <c r="M16" i="2"/>
  <c r="O16" i="2" s="1"/>
  <c r="M17" i="2"/>
  <c r="O17" i="2" s="1"/>
  <c r="M18" i="2"/>
  <c r="O18" i="2" s="1"/>
  <c r="M19" i="2"/>
  <c r="O19" i="2" s="1"/>
  <c r="M20" i="2"/>
  <c r="O20" i="2" s="1"/>
  <c r="M21" i="2"/>
  <c r="O21" i="2" s="1"/>
  <c r="M22" i="2"/>
  <c r="O22" i="2" s="1"/>
  <c r="M23" i="2"/>
  <c r="O23" i="2" s="1"/>
  <c r="M24" i="2"/>
  <c r="O24" i="2" s="1"/>
  <c r="M25" i="2"/>
  <c r="O25" i="2" s="1"/>
  <c r="M26" i="2"/>
  <c r="O26" i="2" s="1"/>
  <c r="M27" i="2"/>
  <c r="O27" i="2" s="1"/>
  <c r="M28" i="2"/>
  <c r="M29" i="2"/>
  <c r="O29" i="2" s="1"/>
  <c r="M30" i="2"/>
  <c r="O30" i="2" s="1"/>
  <c r="M31" i="2"/>
  <c r="O31" i="2" s="1"/>
  <c r="M32" i="2"/>
  <c r="O32" i="2" s="1"/>
  <c r="M33" i="2"/>
  <c r="O33" i="2" s="1"/>
  <c r="M34" i="2"/>
  <c r="M35" i="2"/>
  <c r="O35" i="2" s="1"/>
  <c r="M36" i="2"/>
  <c r="O36" i="2" s="1"/>
  <c r="M37" i="2"/>
  <c r="O37" i="2" s="1"/>
  <c r="M38" i="2"/>
  <c r="O38" i="2" s="1"/>
  <c r="M39" i="2"/>
  <c r="M40" i="2"/>
  <c r="O40" i="2" s="1"/>
  <c r="M41" i="2"/>
  <c r="O41" i="2" s="1"/>
  <c r="M42" i="2"/>
  <c r="O42" i="2" s="1"/>
  <c r="M43" i="2"/>
  <c r="O43" i="2" s="1"/>
  <c r="M44" i="2"/>
  <c r="M45" i="2"/>
  <c r="O45" i="2" s="1"/>
  <c r="M46" i="2"/>
  <c r="O46" i="2" s="1"/>
  <c r="M6" i="2"/>
  <c r="J7" i="2"/>
  <c r="J8" i="2"/>
  <c r="J9" i="2"/>
  <c r="J11" i="2"/>
  <c r="J12" i="2"/>
  <c r="J13" i="2"/>
  <c r="J15" i="2"/>
  <c r="J16" i="2"/>
  <c r="J17" i="2"/>
  <c r="J18" i="2"/>
  <c r="J20" i="2"/>
  <c r="J21" i="2"/>
  <c r="J23" i="2"/>
  <c r="J24" i="2"/>
  <c r="J25" i="2"/>
  <c r="J26" i="2"/>
  <c r="J28" i="2"/>
  <c r="J29" i="2"/>
  <c r="J31" i="2"/>
  <c r="J32" i="2"/>
  <c r="J33" i="2"/>
  <c r="J34" i="2"/>
  <c r="J36" i="2"/>
  <c r="J37" i="2"/>
  <c r="J39" i="2"/>
  <c r="J40" i="2"/>
  <c r="J42" i="2"/>
  <c r="J43" i="2"/>
  <c r="J45" i="2"/>
  <c r="J6" i="2"/>
  <c r="I7" i="2"/>
  <c r="I8" i="2"/>
  <c r="I9" i="2"/>
  <c r="I11" i="2"/>
  <c r="I12" i="2"/>
  <c r="I13" i="2"/>
  <c r="I15" i="2"/>
  <c r="I16" i="2"/>
  <c r="I17" i="2"/>
  <c r="I18" i="2"/>
  <c r="I20" i="2"/>
  <c r="I21" i="2"/>
  <c r="I23" i="2"/>
  <c r="I24" i="2"/>
  <c r="I25" i="2"/>
  <c r="I26" i="2"/>
  <c r="I28" i="2"/>
  <c r="I29" i="2"/>
  <c r="I31" i="2"/>
  <c r="I32" i="2"/>
  <c r="I33" i="2"/>
  <c r="I34" i="2"/>
  <c r="I36" i="2"/>
  <c r="I37" i="2"/>
  <c r="I39" i="2"/>
  <c r="I40" i="2"/>
  <c r="I42" i="2"/>
  <c r="I43" i="2"/>
  <c r="I45" i="2"/>
  <c r="I6" i="2"/>
  <c r="K59" i="1"/>
  <c r="K55" i="1"/>
  <c r="K49" i="1"/>
  <c r="K44" i="1"/>
  <c r="K41" i="1"/>
  <c r="K38" i="1"/>
  <c r="K34" i="1"/>
  <c r="K31" i="1"/>
  <c r="K27" i="1"/>
  <c r="K24" i="1"/>
  <c r="K19" i="1"/>
  <c r="K16" i="1"/>
  <c r="K11" i="1"/>
  <c r="K7" i="1"/>
  <c r="K43" i="2"/>
  <c r="K39" i="2"/>
  <c r="K36" i="2"/>
  <c r="K32" i="2"/>
  <c r="K28" i="2"/>
  <c r="K24" i="2"/>
  <c r="K20" i="2"/>
  <c r="K17" i="2"/>
  <c r="K11" i="2"/>
  <c r="K7" i="2"/>
  <c r="K35" i="3"/>
  <c r="K31" i="3"/>
  <c r="K26" i="3"/>
  <c r="K22" i="3"/>
  <c r="K19" i="3"/>
  <c r="K16" i="3"/>
  <c r="K11" i="3"/>
  <c r="K8" i="3"/>
  <c r="K46" i="4"/>
  <c r="K38" i="4"/>
  <c r="K31" i="4"/>
  <c r="K27" i="4"/>
  <c r="K23" i="4"/>
  <c r="K18" i="4"/>
  <c r="K10" i="4"/>
  <c r="K7" i="4"/>
  <c r="K35" i="5"/>
  <c r="K32" i="5"/>
  <c r="K28" i="5"/>
  <c r="K25" i="5"/>
  <c r="K22" i="5"/>
  <c r="K18" i="5"/>
  <c r="K14" i="5"/>
  <c r="K10" i="5"/>
  <c r="K46" i="7"/>
  <c r="K43" i="7"/>
  <c r="K40" i="7"/>
  <c r="K37" i="7"/>
  <c r="K34" i="7"/>
  <c r="K30" i="7"/>
  <c r="K27" i="7"/>
  <c r="K24" i="7"/>
  <c r="K20" i="7"/>
  <c r="K16" i="7"/>
  <c r="K12" i="7"/>
  <c r="K9" i="7"/>
  <c r="K8" i="6"/>
  <c r="L8" i="6"/>
  <c r="M8" i="6" s="1"/>
  <c r="O8" i="6" s="1"/>
  <c r="N8" i="6" l="1"/>
  <c r="O27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" i="1"/>
  <c r="M7" i="1"/>
  <c r="O7" i="1" s="1"/>
  <c r="M8" i="1"/>
  <c r="O8" i="1" s="1"/>
  <c r="M9" i="1"/>
  <c r="O9" i="1" s="1"/>
  <c r="M10" i="1"/>
  <c r="O10" i="1" s="1"/>
  <c r="M11" i="1"/>
  <c r="O11" i="1" s="1"/>
  <c r="M12" i="1"/>
  <c r="O12" i="1" s="1"/>
  <c r="M13" i="1"/>
  <c r="O13" i="1" s="1"/>
  <c r="M14" i="1"/>
  <c r="O14" i="1" s="1"/>
  <c r="M15" i="1"/>
  <c r="O15" i="1" s="1"/>
  <c r="M16" i="1"/>
  <c r="O16" i="1" s="1"/>
  <c r="M17" i="1"/>
  <c r="O17" i="1" s="1"/>
  <c r="M18" i="1"/>
  <c r="O18" i="1" s="1"/>
  <c r="M19" i="1"/>
  <c r="O19" i="1" s="1"/>
  <c r="M20" i="1"/>
  <c r="O20" i="1" s="1"/>
  <c r="M21" i="1"/>
  <c r="O21" i="1" s="1"/>
  <c r="M22" i="1"/>
  <c r="O22" i="1" s="1"/>
  <c r="M23" i="1"/>
  <c r="O23" i="1" s="1"/>
  <c r="M24" i="1"/>
  <c r="O24" i="1" s="1"/>
  <c r="M25" i="1"/>
  <c r="O25" i="1" s="1"/>
  <c r="M26" i="1"/>
  <c r="O26" i="1" s="1"/>
  <c r="M27" i="1"/>
  <c r="M28" i="1"/>
  <c r="O28" i="1" s="1"/>
  <c r="M29" i="1"/>
  <c r="O29" i="1" s="1"/>
  <c r="M30" i="1"/>
  <c r="O30" i="1" s="1"/>
  <c r="M31" i="1"/>
  <c r="O31" i="1" s="1"/>
  <c r="M32" i="1"/>
  <c r="O32" i="1" s="1"/>
  <c r="M33" i="1"/>
  <c r="O33" i="1" s="1"/>
  <c r="M34" i="1"/>
  <c r="O34" i="1" s="1"/>
  <c r="M35" i="1"/>
  <c r="O35" i="1" s="1"/>
  <c r="M36" i="1"/>
  <c r="O36" i="1" s="1"/>
  <c r="M37" i="1"/>
  <c r="O37" i="1" s="1"/>
  <c r="M38" i="1"/>
  <c r="O38" i="1" s="1"/>
  <c r="M39" i="1"/>
  <c r="O39" i="1" s="1"/>
  <c r="M40" i="1"/>
  <c r="O40" i="1" s="1"/>
  <c r="M41" i="1"/>
  <c r="O41" i="1" s="1"/>
  <c r="M42" i="1"/>
  <c r="O42" i="1" s="1"/>
  <c r="M43" i="1"/>
  <c r="O43" i="1" s="1"/>
  <c r="M44" i="1"/>
  <c r="O44" i="1" s="1"/>
  <c r="M45" i="1"/>
  <c r="O45" i="1" s="1"/>
  <c r="M46" i="1"/>
  <c r="O46" i="1" s="1"/>
  <c r="M47" i="1"/>
  <c r="O47" i="1" s="1"/>
  <c r="M48" i="1"/>
  <c r="O48" i="1" s="1"/>
  <c r="M49" i="1"/>
  <c r="O49" i="1" s="1"/>
  <c r="M50" i="1"/>
  <c r="O50" i="1" s="1"/>
  <c r="M51" i="1"/>
  <c r="O51" i="1" s="1"/>
  <c r="M52" i="1"/>
  <c r="O52" i="1" s="1"/>
  <c r="M53" i="1"/>
  <c r="O53" i="1" s="1"/>
  <c r="M54" i="1"/>
  <c r="O54" i="1" s="1"/>
  <c r="M55" i="1"/>
  <c r="O55" i="1" s="1"/>
  <c r="M56" i="1"/>
  <c r="O56" i="1" s="1"/>
  <c r="M57" i="1"/>
  <c r="O57" i="1" s="1"/>
  <c r="M58" i="1"/>
  <c r="O58" i="1" s="1"/>
  <c r="M59" i="1"/>
  <c r="O59" i="1" s="1"/>
  <c r="M60" i="1"/>
  <c r="O60" i="1" s="1"/>
  <c r="M61" i="1"/>
  <c r="O61" i="1" s="1"/>
  <c r="M62" i="1"/>
  <c r="O62" i="1" s="1"/>
  <c r="M6" i="1"/>
  <c r="O6" i="1" s="1"/>
  <c r="J7" i="1"/>
  <c r="J8" i="1"/>
  <c r="J9" i="1"/>
  <c r="J11" i="1"/>
  <c r="J12" i="1"/>
  <c r="J13" i="1"/>
  <c r="J14" i="1"/>
  <c r="J16" i="1"/>
  <c r="J17" i="1"/>
  <c r="J19" i="1"/>
  <c r="J20" i="1"/>
  <c r="J21" i="1"/>
  <c r="J23" i="1"/>
  <c r="J24" i="1"/>
  <c r="J25" i="1"/>
  <c r="J27" i="1"/>
  <c r="J28" i="1"/>
  <c r="J29" i="1"/>
  <c r="J31" i="1"/>
  <c r="J32" i="1"/>
  <c r="J34" i="1"/>
  <c r="J35" i="1"/>
  <c r="J37" i="1"/>
  <c r="J38" i="1"/>
  <c r="J39" i="1"/>
  <c r="J41" i="1"/>
  <c r="J42" i="1"/>
  <c r="J44" i="1"/>
  <c r="J45" i="1"/>
  <c r="J46" i="1"/>
  <c r="J48" i="1"/>
  <c r="J49" i="1"/>
  <c r="J50" i="1"/>
  <c r="J51" i="1"/>
  <c r="J52" i="1"/>
  <c r="J54" i="1"/>
  <c r="J55" i="1"/>
  <c r="J56" i="1"/>
  <c r="J58" i="1"/>
  <c r="J59" i="1"/>
  <c r="J60" i="1"/>
  <c r="J62" i="1"/>
  <c r="I7" i="1"/>
  <c r="I8" i="1"/>
  <c r="I9" i="1"/>
  <c r="I11" i="1"/>
  <c r="I12" i="1"/>
  <c r="I13" i="1"/>
  <c r="I14" i="1"/>
  <c r="I16" i="1"/>
  <c r="I17" i="1"/>
  <c r="I19" i="1"/>
  <c r="I20" i="1"/>
  <c r="I21" i="1"/>
  <c r="I23" i="1"/>
  <c r="I24" i="1"/>
  <c r="I25" i="1"/>
  <c r="I27" i="1"/>
  <c r="I28" i="1"/>
  <c r="I29" i="1"/>
  <c r="I31" i="1"/>
  <c r="I32" i="1"/>
  <c r="I34" i="1"/>
  <c r="I35" i="1"/>
  <c r="I37" i="1"/>
  <c r="I38" i="1"/>
  <c r="I39" i="1"/>
  <c r="I41" i="1"/>
  <c r="I42" i="1"/>
  <c r="I44" i="1"/>
  <c r="I45" i="1"/>
  <c r="I46" i="1"/>
  <c r="I48" i="1"/>
  <c r="I49" i="1"/>
  <c r="I50" i="1"/>
  <c r="I51" i="1"/>
  <c r="I52" i="1"/>
  <c r="I54" i="1"/>
  <c r="I55" i="1"/>
  <c r="I56" i="1"/>
  <c r="I58" i="1"/>
  <c r="I59" i="1"/>
  <c r="I60" i="1"/>
  <c r="I62" i="1"/>
  <c r="I6" i="1"/>
  <c r="J6" i="1"/>
  <c r="F13" i="6"/>
  <c r="F46" i="7"/>
  <c r="F43" i="7"/>
  <c r="F40" i="7"/>
  <c r="F37" i="7"/>
  <c r="F34" i="7"/>
  <c r="F30" i="7"/>
  <c r="F27" i="7"/>
  <c r="F24" i="7"/>
  <c r="F20" i="7"/>
  <c r="F16" i="7"/>
  <c r="F12" i="7"/>
  <c r="F9" i="7"/>
  <c r="F37" i="5"/>
  <c r="F34" i="5"/>
  <c r="F31" i="5"/>
  <c r="F27" i="5"/>
  <c r="F24" i="5"/>
  <c r="F20" i="5"/>
  <c r="F17" i="5"/>
  <c r="F13" i="5"/>
  <c r="F48" i="4"/>
  <c r="F41" i="4"/>
  <c r="F35" i="4"/>
  <c r="F29" i="4"/>
  <c r="F26" i="4"/>
  <c r="F20" i="4"/>
  <c r="F14" i="4"/>
  <c r="F9" i="4"/>
  <c r="F40" i="3"/>
  <c r="F33" i="3"/>
  <c r="F28" i="3"/>
  <c r="F25" i="3"/>
  <c r="F21" i="3"/>
  <c r="F18" i="3"/>
  <c r="F13" i="3"/>
  <c r="F10" i="3"/>
  <c r="F46" i="2"/>
  <c r="F41" i="2"/>
  <c r="F38" i="2"/>
  <c r="F35" i="2"/>
  <c r="F30" i="2"/>
  <c r="F27" i="2"/>
  <c r="F22" i="2"/>
  <c r="F19" i="2"/>
  <c r="F14" i="2"/>
  <c r="F10" i="2"/>
  <c r="F61" i="1"/>
  <c r="F57" i="1"/>
  <c r="F53" i="1"/>
  <c r="F47" i="1"/>
  <c r="F43" i="1"/>
  <c r="F40" i="1"/>
  <c r="F36" i="1"/>
  <c r="F33" i="1"/>
  <c r="F30" i="1"/>
  <c r="F26" i="1"/>
  <c r="F22" i="1"/>
  <c r="F18" i="1"/>
  <c r="F15" i="1"/>
  <c r="F10" i="1"/>
  <c r="L20" i="7" l="1"/>
  <c r="L16" i="7"/>
  <c r="L40" i="7"/>
  <c r="L34" i="7"/>
  <c r="L9" i="7"/>
  <c r="L24" i="7"/>
  <c r="L27" i="7"/>
  <c r="L30" i="7"/>
  <c r="L37" i="7"/>
  <c r="L43" i="7"/>
  <c r="L46" i="7"/>
  <c r="L12" i="7"/>
  <c r="S7" i="7"/>
  <c r="S8" i="7"/>
  <c r="S10" i="7"/>
  <c r="S11" i="7"/>
  <c r="S13" i="7"/>
  <c r="S14" i="7"/>
  <c r="S15" i="7"/>
  <c r="S17" i="7"/>
  <c r="S18" i="7"/>
  <c r="S19" i="7"/>
  <c r="S21" i="7"/>
  <c r="S22" i="7"/>
  <c r="S23" i="7"/>
  <c r="S25" i="7"/>
  <c r="S26" i="7"/>
  <c r="S28" i="7"/>
  <c r="S29" i="7"/>
  <c r="S31" i="7"/>
  <c r="S32" i="7"/>
  <c r="S35" i="7"/>
  <c r="S36" i="7"/>
  <c r="S38" i="7"/>
  <c r="S41" i="7"/>
  <c r="S42" i="7"/>
  <c r="S44" i="7"/>
  <c r="S45" i="7"/>
  <c r="S6" i="7"/>
  <c r="Q7" i="7"/>
  <c r="Q8" i="7"/>
  <c r="Q10" i="7"/>
  <c r="Q11" i="7"/>
  <c r="Q13" i="7"/>
  <c r="Q14" i="7"/>
  <c r="Q15" i="7"/>
  <c r="Q17" i="7"/>
  <c r="Q18" i="7"/>
  <c r="Q19" i="7"/>
  <c r="Q21" i="7"/>
  <c r="Q22" i="7"/>
  <c r="Q23" i="7"/>
  <c r="Q25" i="7"/>
  <c r="Q26" i="7"/>
  <c r="Q28" i="7"/>
  <c r="Q29" i="7"/>
  <c r="Q31" i="7"/>
  <c r="Q32" i="7"/>
  <c r="Q35" i="7"/>
  <c r="Q36" i="7"/>
  <c r="Q38" i="7"/>
  <c r="Q39" i="7"/>
  <c r="Q41" i="7"/>
  <c r="Q42" i="7"/>
  <c r="Q44" i="7"/>
  <c r="Q45" i="7"/>
  <c r="Q6" i="7"/>
  <c r="R7" i="7"/>
  <c r="R8" i="7"/>
  <c r="R10" i="7"/>
  <c r="R11" i="7"/>
  <c r="R13" i="7"/>
  <c r="R14" i="7"/>
  <c r="R15" i="7"/>
  <c r="R17" i="7"/>
  <c r="R18" i="7"/>
  <c r="R19" i="7"/>
  <c r="R21" i="7"/>
  <c r="R22" i="7"/>
  <c r="R23" i="7"/>
  <c r="R25" i="7"/>
  <c r="R26" i="7"/>
  <c r="R28" i="7"/>
  <c r="R29" i="7"/>
  <c r="R31" i="7"/>
  <c r="R32" i="7"/>
  <c r="R33" i="7"/>
  <c r="R35" i="7"/>
  <c r="R36" i="7"/>
  <c r="R38" i="7"/>
  <c r="R39" i="7"/>
  <c r="R41" i="7"/>
  <c r="R42" i="7"/>
  <c r="R44" i="7"/>
  <c r="R45" i="7"/>
  <c r="R6" i="7"/>
  <c r="P7" i="7"/>
  <c r="P8" i="7"/>
  <c r="P10" i="7"/>
  <c r="P11" i="7"/>
  <c r="P13" i="7"/>
  <c r="P14" i="7"/>
  <c r="P15" i="7"/>
  <c r="P17" i="7"/>
  <c r="P18" i="7"/>
  <c r="P19" i="7"/>
  <c r="P21" i="7"/>
  <c r="P22" i="7"/>
  <c r="P23" i="7"/>
  <c r="P25" i="7"/>
  <c r="P26" i="7"/>
  <c r="P28" i="7"/>
  <c r="P29" i="7"/>
  <c r="P31" i="7"/>
  <c r="P32" i="7"/>
  <c r="P33" i="7"/>
  <c r="P35" i="7"/>
  <c r="P36" i="7"/>
  <c r="P38" i="7"/>
  <c r="P39" i="7"/>
  <c r="P41" i="7"/>
  <c r="P42" i="7"/>
  <c r="P44" i="7"/>
  <c r="P45" i="7"/>
  <c r="P6" i="7"/>
  <c r="N46" i="7" l="1"/>
  <c r="M46" i="7"/>
  <c r="O46" i="7" s="1"/>
  <c r="N43" i="7"/>
  <c r="M43" i="7"/>
  <c r="O43" i="7" s="1"/>
  <c r="N40" i="7"/>
  <c r="M40" i="7"/>
  <c r="O40" i="7" s="1"/>
  <c r="N37" i="7"/>
  <c r="M37" i="7"/>
  <c r="O37" i="7" s="1"/>
  <c r="N34" i="7"/>
  <c r="M34" i="7"/>
  <c r="O34" i="7" s="1"/>
  <c r="M30" i="7"/>
  <c r="O30" i="7" s="1"/>
  <c r="N30" i="7"/>
  <c r="N27" i="7"/>
  <c r="M27" i="7"/>
  <c r="O27" i="7" s="1"/>
  <c r="N24" i="7"/>
  <c r="M24" i="7"/>
  <c r="O24" i="7" s="1"/>
  <c r="M20" i="7"/>
  <c r="O20" i="7" s="1"/>
  <c r="N20" i="7"/>
  <c r="N16" i="7"/>
  <c r="M16" i="7"/>
  <c r="O16" i="7" s="1"/>
  <c r="N12" i="7"/>
  <c r="M12" i="7"/>
  <c r="O12" i="7" s="1"/>
  <c r="N9" i="7"/>
  <c r="M9" i="7"/>
  <c r="O9" i="7" s="1"/>
  <c r="P16" i="7"/>
  <c r="H46" i="7"/>
  <c r="G46" i="7"/>
  <c r="I46" i="7" s="1"/>
  <c r="C46" i="7"/>
  <c r="B46" i="7"/>
  <c r="E45" i="7"/>
  <c r="D45" i="7"/>
  <c r="D44" i="7"/>
  <c r="D46" i="7" s="1"/>
  <c r="H43" i="7"/>
  <c r="G43" i="7"/>
  <c r="I43" i="7" s="1"/>
  <c r="C43" i="7"/>
  <c r="B43" i="7"/>
  <c r="E42" i="7"/>
  <c r="D42" i="7"/>
  <c r="D41" i="7"/>
  <c r="E41" i="7" s="1"/>
  <c r="H40" i="7"/>
  <c r="G40" i="7"/>
  <c r="I40" i="7" s="1"/>
  <c r="C40" i="7"/>
  <c r="B40" i="7"/>
  <c r="E39" i="7"/>
  <c r="D39" i="7"/>
  <c r="D38" i="7"/>
  <c r="E38" i="7" s="1"/>
  <c r="H37" i="7"/>
  <c r="G37" i="7"/>
  <c r="I37" i="7" s="1"/>
  <c r="C37" i="7"/>
  <c r="B37" i="7"/>
  <c r="E36" i="7"/>
  <c r="D36" i="7"/>
  <c r="D35" i="7"/>
  <c r="E35" i="7" s="1"/>
  <c r="H34" i="7"/>
  <c r="G34" i="7"/>
  <c r="I34" i="7" s="1"/>
  <c r="C34" i="7"/>
  <c r="B34" i="7"/>
  <c r="D33" i="7"/>
  <c r="D32" i="7"/>
  <c r="E32" i="7" s="1"/>
  <c r="D31" i="7"/>
  <c r="E31" i="7" s="1"/>
  <c r="H30" i="7"/>
  <c r="J30" i="7" s="1"/>
  <c r="G30" i="7"/>
  <c r="I30" i="7" s="1"/>
  <c r="D30" i="7"/>
  <c r="C30" i="7"/>
  <c r="B30" i="7"/>
  <c r="D29" i="7"/>
  <c r="E29" i="7" s="1"/>
  <c r="D28" i="7"/>
  <c r="E28" i="7" s="1"/>
  <c r="H27" i="7"/>
  <c r="J27" i="7" s="1"/>
  <c r="G27" i="7"/>
  <c r="I27" i="7" s="1"/>
  <c r="E27" i="7"/>
  <c r="D27" i="7"/>
  <c r="C27" i="7"/>
  <c r="B27" i="7"/>
  <c r="D26" i="7"/>
  <c r="E26" i="7" s="1"/>
  <c r="D25" i="7"/>
  <c r="E25" i="7" s="1"/>
  <c r="H24" i="7"/>
  <c r="J24" i="7" s="1"/>
  <c r="G24" i="7"/>
  <c r="I24" i="7" s="1"/>
  <c r="E24" i="7"/>
  <c r="D24" i="7"/>
  <c r="C24" i="7"/>
  <c r="B24" i="7"/>
  <c r="D23" i="7"/>
  <c r="E23" i="7" s="1"/>
  <c r="D22" i="7"/>
  <c r="E22" i="7" s="1"/>
  <c r="D21" i="7"/>
  <c r="E21" i="7" s="1"/>
  <c r="H20" i="7"/>
  <c r="J20" i="7" s="1"/>
  <c r="G20" i="7"/>
  <c r="I20" i="7" s="1"/>
  <c r="C20" i="7"/>
  <c r="B20" i="7"/>
  <c r="D20" i="7" s="1"/>
  <c r="E20" i="7" s="1"/>
  <c r="D19" i="7"/>
  <c r="E19" i="7" s="1"/>
  <c r="D18" i="7"/>
  <c r="E18" i="7" s="1"/>
  <c r="D17" i="7"/>
  <c r="E17" i="7" s="1"/>
  <c r="H16" i="7"/>
  <c r="J16" i="7" s="1"/>
  <c r="G16" i="7"/>
  <c r="I16" i="7" s="1"/>
  <c r="E16" i="7"/>
  <c r="D16" i="7"/>
  <c r="C16" i="7"/>
  <c r="B16" i="7"/>
  <c r="D15" i="7"/>
  <c r="E15" i="7" s="1"/>
  <c r="D14" i="7"/>
  <c r="E14" i="7" s="1"/>
  <c r="D13" i="7"/>
  <c r="E13" i="7" s="1"/>
  <c r="H12" i="7"/>
  <c r="J12" i="7" s="1"/>
  <c r="G12" i="7"/>
  <c r="I12" i="7" s="1"/>
  <c r="C12" i="7"/>
  <c r="B12" i="7"/>
  <c r="D12" i="7" s="1"/>
  <c r="E12" i="7" s="1"/>
  <c r="D11" i="7"/>
  <c r="E11" i="7" s="1"/>
  <c r="D10" i="7"/>
  <c r="E10" i="7" s="1"/>
  <c r="H9" i="7"/>
  <c r="G9" i="7"/>
  <c r="C9" i="7"/>
  <c r="B9" i="7"/>
  <c r="D9" i="7" s="1"/>
  <c r="E9" i="7" s="1"/>
  <c r="D8" i="7"/>
  <c r="E8" i="7" s="1"/>
  <c r="D7" i="7"/>
  <c r="E7" i="7" s="1"/>
  <c r="D6" i="7"/>
  <c r="E6" i="7" s="1"/>
  <c r="R9" i="7" l="1"/>
  <c r="R30" i="7"/>
  <c r="S30" i="7"/>
  <c r="Q24" i="7"/>
  <c r="R20" i="7"/>
  <c r="Q20" i="7"/>
  <c r="R46" i="7"/>
  <c r="J46" i="7"/>
  <c r="S46" i="7"/>
  <c r="S43" i="7"/>
  <c r="J43" i="7"/>
  <c r="R43" i="7"/>
  <c r="R40" i="7"/>
  <c r="J40" i="7"/>
  <c r="S40" i="7"/>
  <c r="P40" i="7"/>
  <c r="Q40" i="7"/>
  <c r="R37" i="7"/>
  <c r="J37" i="7"/>
  <c r="Q37" i="7"/>
  <c r="S34" i="7"/>
  <c r="J34" i="7"/>
  <c r="R12" i="7"/>
  <c r="S9" i="7"/>
  <c r="J9" i="7"/>
  <c r="Q9" i="7"/>
  <c r="I9" i="7"/>
  <c r="P46" i="7"/>
  <c r="Q46" i="7"/>
  <c r="P43" i="7"/>
  <c r="Q43" i="7"/>
  <c r="S37" i="7"/>
  <c r="P37" i="7"/>
  <c r="Q34" i="7"/>
  <c r="P34" i="7"/>
  <c r="R34" i="7"/>
  <c r="P30" i="7"/>
  <c r="Q30" i="7"/>
  <c r="R27" i="7"/>
  <c r="S27" i="7"/>
  <c r="Q27" i="7"/>
  <c r="P27" i="7"/>
  <c r="R24" i="7"/>
  <c r="S24" i="7"/>
  <c r="P24" i="7"/>
  <c r="P20" i="7"/>
  <c r="S20" i="7"/>
  <c r="Q16" i="7"/>
  <c r="S16" i="7"/>
  <c r="R16" i="7"/>
  <c r="P12" i="7"/>
  <c r="S12" i="7"/>
  <c r="Q12" i="7"/>
  <c r="P9" i="7"/>
  <c r="E30" i="7"/>
  <c r="E44" i="7"/>
  <c r="E46" i="7" s="1"/>
  <c r="D37" i="7"/>
  <c r="E37" i="7" s="1"/>
  <c r="D40" i="7"/>
  <c r="E40" i="7" s="1"/>
  <c r="D43" i="7"/>
  <c r="E43" i="7" s="1"/>
  <c r="D34" i="7"/>
  <c r="E34" i="7" s="1"/>
  <c r="P8" i="1"/>
  <c r="Q8" i="1"/>
  <c r="R8" i="1"/>
  <c r="S8" i="1"/>
  <c r="P9" i="1"/>
  <c r="Q9" i="1"/>
  <c r="P12" i="1"/>
  <c r="P13" i="1"/>
  <c r="Q13" i="1"/>
  <c r="R13" i="1"/>
  <c r="S13" i="1"/>
  <c r="P14" i="1"/>
  <c r="Q14" i="1"/>
  <c r="P17" i="1"/>
  <c r="Q17" i="1"/>
  <c r="P20" i="1"/>
  <c r="Q20" i="1"/>
  <c r="S20" i="1"/>
  <c r="P21" i="1"/>
  <c r="Q21" i="1"/>
  <c r="R21" i="1"/>
  <c r="P23" i="1"/>
  <c r="Q23" i="1"/>
  <c r="S23" i="1"/>
  <c r="P25" i="1"/>
  <c r="Q25" i="1"/>
  <c r="S25" i="1"/>
  <c r="P28" i="1"/>
  <c r="Q28" i="1"/>
  <c r="R28" i="1"/>
  <c r="S28" i="1"/>
  <c r="P29" i="1"/>
  <c r="Q29" i="1"/>
  <c r="P32" i="1"/>
  <c r="Q32" i="1"/>
  <c r="R32" i="1"/>
  <c r="S32" i="1"/>
  <c r="P35" i="1"/>
  <c r="Q35" i="1"/>
  <c r="P37" i="1"/>
  <c r="Q37" i="1"/>
  <c r="R37" i="1"/>
  <c r="S37" i="1"/>
  <c r="P39" i="1"/>
  <c r="Q39" i="1"/>
  <c r="P42" i="1"/>
  <c r="Q42" i="1"/>
  <c r="P45" i="1"/>
  <c r="Q45" i="1"/>
  <c r="S45" i="1"/>
  <c r="P46" i="1"/>
  <c r="Q46" i="1"/>
  <c r="R46" i="1"/>
  <c r="P48" i="1"/>
  <c r="Q48" i="1"/>
  <c r="S48" i="1"/>
  <c r="P50" i="1"/>
  <c r="Q50" i="1"/>
  <c r="S50" i="1"/>
  <c r="P51" i="1"/>
  <c r="Q51" i="1"/>
  <c r="P52" i="1"/>
  <c r="Q52" i="1"/>
  <c r="R52" i="1"/>
  <c r="S52" i="1"/>
  <c r="P54" i="1"/>
  <c r="Q54" i="1"/>
  <c r="P56" i="1"/>
  <c r="Q56" i="1"/>
  <c r="P58" i="1"/>
  <c r="Q58" i="1"/>
  <c r="P60" i="1"/>
  <c r="Q60" i="1"/>
  <c r="P62" i="1"/>
  <c r="Q62" i="1"/>
  <c r="R62" i="1"/>
  <c r="Q6" i="1"/>
  <c r="R6" i="1"/>
  <c r="P6" i="1"/>
  <c r="R12" i="1"/>
  <c r="R14" i="1"/>
  <c r="S21" i="1"/>
  <c r="S29" i="1"/>
  <c r="R35" i="1"/>
  <c r="R42" i="1"/>
  <c r="R45" i="1"/>
  <c r="S46" i="1"/>
  <c r="R48" i="1"/>
  <c r="R50" i="1"/>
  <c r="R51" i="1"/>
  <c r="R54" i="1"/>
  <c r="S56" i="1"/>
  <c r="S58" i="1"/>
  <c r="S62" i="1"/>
  <c r="S6" i="1"/>
  <c r="P8" i="2"/>
  <c r="Q8" i="2"/>
  <c r="R8" i="2"/>
  <c r="S8" i="2"/>
  <c r="P9" i="2"/>
  <c r="Q9" i="2"/>
  <c r="P12" i="2"/>
  <c r="Q12" i="2"/>
  <c r="P13" i="2"/>
  <c r="Q13" i="2"/>
  <c r="R13" i="2"/>
  <c r="S13" i="2"/>
  <c r="P15" i="2"/>
  <c r="Q15" i="2"/>
  <c r="R15" i="2"/>
  <c r="P16" i="2"/>
  <c r="Q16" i="2"/>
  <c r="R16" i="2"/>
  <c r="S16" i="2"/>
  <c r="P18" i="2"/>
  <c r="Q18" i="2"/>
  <c r="R18" i="2"/>
  <c r="P21" i="2"/>
  <c r="Q21" i="2"/>
  <c r="P23" i="2"/>
  <c r="Q23" i="2"/>
  <c r="R23" i="2"/>
  <c r="S23" i="2"/>
  <c r="P25" i="2"/>
  <c r="Q25" i="2"/>
  <c r="P26" i="2"/>
  <c r="Q26" i="2"/>
  <c r="R26" i="2"/>
  <c r="S26" i="2"/>
  <c r="P29" i="2"/>
  <c r="Q29" i="2"/>
  <c r="S29" i="2"/>
  <c r="P31" i="2"/>
  <c r="Q31" i="2"/>
  <c r="P33" i="2"/>
  <c r="Q33" i="2"/>
  <c r="P34" i="2"/>
  <c r="Q34" i="2"/>
  <c r="R34" i="2"/>
  <c r="P37" i="2"/>
  <c r="Q37" i="2"/>
  <c r="P40" i="2"/>
  <c r="P42" i="2"/>
  <c r="Q42" i="2"/>
  <c r="P44" i="2"/>
  <c r="R44" i="2"/>
  <c r="P45" i="2"/>
  <c r="Q45" i="2"/>
  <c r="Q6" i="2"/>
  <c r="P6" i="2"/>
  <c r="S18" i="2"/>
  <c r="S34" i="2"/>
  <c r="R37" i="2"/>
  <c r="R40" i="2"/>
  <c r="R45" i="2"/>
  <c r="S6" i="2"/>
  <c r="P7" i="3"/>
  <c r="Q7" i="3"/>
  <c r="S7" i="3"/>
  <c r="P9" i="3"/>
  <c r="Q9" i="3"/>
  <c r="P12" i="3"/>
  <c r="Q12" i="3"/>
  <c r="R12" i="3"/>
  <c r="S12" i="3"/>
  <c r="P14" i="3"/>
  <c r="Q14" i="3"/>
  <c r="P15" i="3"/>
  <c r="Q15" i="3"/>
  <c r="R15" i="3"/>
  <c r="S15" i="3"/>
  <c r="P17" i="3"/>
  <c r="Q17" i="3"/>
  <c r="S17" i="3"/>
  <c r="P20" i="3"/>
  <c r="Q20" i="3"/>
  <c r="P23" i="3"/>
  <c r="Q23" i="3"/>
  <c r="P24" i="3"/>
  <c r="Q24" i="3"/>
  <c r="P27" i="3"/>
  <c r="Q27" i="3"/>
  <c r="R27" i="3"/>
  <c r="P29" i="3"/>
  <c r="Q29" i="3"/>
  <c r="P30" i="3"/>
  <c r="Q30" i="3"/>
  <c r="R30" i="3"/>
  <c r="P32" i="3"/>
  <c r="Q32" i="3"/>
  <c r="R32" i="3"/>
  <c r="P34" i="3"/>
  <c r="Q34" i="3"/>
  <c r="S34" i="3"/>
  <c r="P36" i="3"/>
  <c r="Q36" i="3"/>
  <c r="R36" i="3"/>
  <c r="S36" i="3"/>
  <c r="P37" i="3"/>
  <c r="Q37" i="3"/>
  <c r="P38" i="3"/>
  <c r="Q38" i="3"/>
  <c r="P39" i="3"/>
  <c r="Q39" i="3"/>
  <c r="P41" i="3"/>
  <c r="Q41" i="3"/>
  <c r="S6" i="3"/>
  <c r="Q6" i="3"/>
  <c r="R6" i="3"/>
  <c r="P6" i="3"/>
  <c r="R14" i="3"/>
  <c r="S24" i="3"/>
  <c r="S27" i="3"/>
  <c r="S29" i="3"/>
  <c r="S30" i="3"/>
  <c r="S32" i="3"/>
  <c r="S37" i="3"/>
  <c r="S38" i="3"/>
  <c r="P8" i="4"/>
  <c r="Q8" i="4"/>
  <c r="P11" i="4"/>
  <c r="Q11" i="4"/>
  <c r="S11" i="4"/>
  <c r="P12" i="4"/>
  <c r="Q12" i="4"/>
  <c r="R12" i="4"/>
  <c r="S12" i="4"/>
  <c r="P13" i="4"/>
  <c r="Q13" i="4"/>
  <c r="P15" i="4"/>
  <c r="Q15" i="4"/>
  <c r="R15" i="4"/>
  <c r="S15" i="4"/>
  <c r="P16" i="4"/>
  <c r="Q16" i="4"/>
  <c r="P17" i="4"/>
  <c r="Q17" i="4"/>
  <c r="P19" i="4"/>
  <c r="Q19" i="4"/>
  <c r="R19" i="4"/>
  <c r="S19" i="4"/>
  <c r="P21" i="4"/>
  <c r="Q21" i="4"/>
  <c r="S21" i="4"/>
  <c r="P22" i="4"/>
  <c r="Q22" i="4"/>
  <c r="R22" i="4"/>
  <c r="S22" i="4"/>
  <c r="P24" i="4"/>
  <c r="Q24" i="4"/>
  <c r="R24" i="4"/>
  <c r="P25" i="4"/>
  <c r="Q25" i="4"/>
  <c r="S25" i="4"/>
  <c r="P28" i="4"/>
  <c r="Q28" i="4"/>
  <c r="P30" i="4"/>
  <c r="Q30" i="4"/>
  <c r="R30" i="4"/>
  <c r="S30" i="4"/>
  <c r="P32" i="4"/>
  <c r="Q32" i="4"/>
  <c r="R32" i="4"/>
  <c r="S32" i="4"/>
  <c r="P33" i="4"/>
  <c r="Q33" i="4"/>
  <c r="S33" i="4"/>
  <c r="P34" i="4"/>
  <c r="Q34" i="4"/>
  <c r="R34" i="4"/>
  <c r="S34" i="4"/>
  <c r="P36" i="4"/>
  <c r="Q36" i="4"/>
  <c r="P37" i="4"/>
  <c r="Q37" i="4"/>
  <c r="S37" i="4"/>
  <c r="P39" i="4"/>
  <c r="Q39" i="4"/>
  <c r="R39" i="4"/>
  <c r="S39" i="4"/>
  <c r="P40" i="4"/>
  <c r="Q40" i="4"/>
  <c r="P42" i="4"/>
  <c r="Q42" i="4"/>
  <c r="R42" i="4"/>
  <c r="S42" i="4"/>
  <c r="P43" i="4"/>
  <c r="Q43" i="4"/>
  <c r="P44" i="4"/>
  <c r="Q44" i="4"/>
  <c r="P45" i="4"/>
  <c r="Q45" i="4"/>
  <c r="P47" i="4"/>
  <c r="Q47" i="4"/>
  <c r="P49" i="4"/>
  <c r="Q49" i="4"/>
  <c r="S49" i="4"/>
  <c r="Q6" i="4"/>
  <c r="P6" i="4"/>
  <c r="R8" i="4"/>
  <c r="S13" i="4"/>
  <c r="S16" i="4"/>
  <c r="R17" i="4"/>
  <c r="R21" i="4"/>
  <c r="S24" i="4"/>
  <c r="R25" i="4"/>
  <c r="S28" i="4"/>
  <c r="R33" i="4"/>
  <c r="R36" i="4"/>
  <c r="R40" i="4"/>
  <c r="S43" i="4"/>
  <c r="R44" i="4"/>
  <c r="R45" i="4"/>
  <c r="R47" i="4"/>
  <c r="Q7" i="5"/>
  <c r="Q8" i="5"/>
  <c r="Q9" i="5"/>
  <c r="Q11" i="5"/>
  <c r="Q12" i="5"/>
  <c r="Q15" i="5"/>
  <c r="Q16" i="5"/>
  <c r="Q19" i="5"/>
  <c r="Q21" i="5"/>
  <c r="Q23" i="5"/>
  <c r="Q26" i="5"/>
  <c r="Q29" i="5"/>
  <c r="Q30" i="5"/>
  <c r="Q33" i="5"/>
  <c r="Q36" i="5"/>
  <c r="Q38" i="5"/>
  <c r="Q6" i="5"/>
  <c r="P7" i="5"/>
  <c r="P8" i="5"/>
  <c r="P9" i="5"/>
  <c r="P11" i="5"/>
  <c r="P12" i="5"/>
  <c r="P15" i="5"/>
  <c r="P16" i="5"/>
  <c r="P19" i="5"/>
  <c r="P21" i="5"/>
  <c r="P23" i="5"/>
  <c r="P26" i="5"/>
  <c r="P29" i="5"/>
  <c r="P30" i="5"/>
  <c r="P33" i="5"/>
  <c r="P36" i="5"/>
  <c r="P38" i="5"/>
  <c r="P6" i="5"/>
  <c r="S7" i="5"/>
  <c r="S9" i="5"/>
  <c r="R11" i="5"/>
  <c r="R12" i="5"/>
  <c r="R16" i="5"/>
  <c r="S19" i="5"/>
  <c r="R21" i="5"/>
  <c r="S23" i="5"/>
  <c r="R26" i="5"/>
  <c r="S29" i="5"/>
  <c r="R30" i="5"/>
  <c r="S33" i="5"/>
  <c r="R38" i="5"/>
  <c r="S6" i="5"/>
  <c r="Q7" i="6"/>
  <c r="Q9" i="6"/>
  <c r="Q10" i="6"/>
  <c r="Q11" i="6"/>
  <c r="Q12" i="6"/>
  <c r="Q6" i="6"/>
  <c r="P7" i="6"/>
  <c r="P9" i="6"/>
  <c r="P10" i="6"/>
  <c r="P11" i="6"/>
  <c r="P12" i="6"/>
  <c r="P6" i="6"/>
  <c r="R7" i="6"/>
  <c r="R9" i="6"/>
  <c r="R10" i="6"/>
  <c r="R11" i="6"/>
  <c r="R12" i="6"/>
  <c r="R23" i="5" l="1"/>
  <c r="R19" i="5"/>
  <c r="R7" i="5"/>
  <c r="S16" i="5"/>
  <c r="R15" i="5"/>
  <c r="S12" i="5"/>
  <c r="S11" i="5"/>
  <c r="R6" i="5"/>
  <c r="R9" i="5"/>
  <c r="S15" i="5"/>
  <c r="R29" i="5"/>
  <c r="R8" i="5"/>
  <c r="S8" i="5"/>
  <c r="R6" i="6"/>
  <c r="S6" i="6"/>
  <c r="S11" i="6"/>
  <c r="S10" i="6"/>
  <c r="S9" i="6"/>
  <c r="S12" i="6"/>
  <c r="S7" i="6"/>
  <c r="S38" i="5"/>
  <c r="S36" i="5"/>
  <c r="R36" i="5"/>
  <c r="R33" i="5"/>
  <c r="S30" i="5"/>
  <c r="S26" i="5"/>
  <c r="S21" i="5"/>
  <c r="S6" i="4"/>
  <c r="R6" i="4"/>
  <c r="S8" i="4"/>
  <c r="R16" i="4"/>
  <c r="R13" i="4"/>
  <c r="R11" i="4"/>
  <c r="S17" i="4"/>
  <c r="R28" i="4"/>
  <c r="R37" i="4"/>
  <c r="S36" i="4"/>
  <c r="S44" i="4"/>
  <c r="S45" i="4"/>
  <c r="S40" i="4"/>
  <c r="R43" i="4"/>
  <c r="S47" i="4"/>
  <c r="R49" i="4"/>
  <c r="R41" i="3"/>
  <c r="R38" i="3"/>
  <c r="S39" i="3"/>
  <c r="R39" i="3"/>
  <c r="R37" i="3"/>
  <c r="S41" i="3"/>
  <c r="R34" i="3"/>
  <c r="R29" i="3"/>
  <c r="R24" i="3"/>
  <c r="S23" i="3"/>
  <c r="R23" i="3"/>
  <c r="S20" i="3"/>
  <c r="R20" i="3"/>
  <c r="R17" i="3"/>
  <c r="S14" i="3"/>
  <c r="S9" i="3"/>
  <c r="R9" i="3"/>
  <c r="R7" i="3"/>
  <c r="S45" i="2"/>
  <c r="R42" i="2"/>
  <c r="S40" i="2"/>
  <c r="S42" i="2"/>
  <c r="S37" i="2"/>
  <c r="S33" i="2"/>
  <c r="R33" i="2"/>
  <c r="R29" i="2"/>
  <c r="S31" i="2"/>
  <c r="R31" i="2"/>
  <c r="S25" i="2"/>
  <c r="R25" i="2"/>
  <c r="S21" i="2"/>
  <c r="R21" i="2"/>
  <c r="S15" i="2"/>
  <c r="S12" i="2"/>
  <c r="R12" i="2"/>
  <c r="S9" i="2"/>
  <c r="R9" i="2"/>
  <c r="R6" i="2"/>
  <c r="S60" i="1"/>
  <c r="R60" i="1"/>
  <c r="R58" i="1"/>
  <c r="R56" i="1"/>
  <c r="S54" i="1"/>
  <c r="S51" i="1"/>
  <c r="S42" i="1"/>
  <c r="R39" i="1"/>
  <c r="S39" i="1"/>
  <c r="S35" i="1"/>
  <c r="R29" i="1"/>
  <c r="R25" i="1"/>
  <c r="R23" i="1"/>
  <c r="R20" i="1"/>
  <c r="S17" i="1"/>
  <c r="R17" i="1"/>
  <c r="S14" i="1"/>
  <c r="S9" i="1"/>
  <c r="R9" i="1"/>
  <c r="Q8" i="6" l="1"/>
  <c r="P8" i="6"/>
  <c r="P35" i="5"/>
  <c r="Q35" i="5"/>
  <c r="P32" i="5"/>
  <c r="Q32" i="5"/>
  <c r="Q28" i="5"/>
  <c r="P28" i="5"/>
  <c r="P25" i="5"/>
  <c r="Q25" i="5"/>
  <c r="P22" i="5"/>
  <c r="Q22" i="5"/>
  <c r="P18" i="5"/>
  <c r="Q18" i="5"/>
  <c r="P14" i="5"/>
  <c r="Q14" i="5"/>
  <c r="Q10" i="5"/>
  <c r="P10" i="5"/>
  <c r="P7" i="4"/>
  <c r="Q7" i="4"/>
  <c r="P10" i="4"/>
  <c r="Q10" i="4"/>
  <c r="Q18" i="4"/>
  <c r="P18" i="4"/>
  <c r="Q23" i="4"/>
  <c r="P23" i="4"/>
  <c r="P27" i="4"/>
  <c r="Q27" i="4"/>
  <c r="Q31" i="4"/>
  <c r="P31" i="4"/>
  <c r="Q38" i="4"/>
  <c r="P38" i="4"/>
  <c r="P46" i="4"/>
  <c r="Q46" i="4"/>
  <c r="Q35" i="3"/>
  <c r="P35" i="3"/>
  <c r="P31" i="3"/>
  <c r="Q31" i="3"/>
  <c r="P26" i="3"/>
  <c r="Q26" i="3"/>
  <c r="P22" i="3"/>
  <c r="Q22" i="3"/>
  <c r="P19" i="3"/>
  <c r="Q19" i="3"/>
  <c r="P16" i="3"/>
  <c r="Q16" i="3"/>
  <c r="Q11" i="3"/>
  <c r="P11" i="3"/>
  <c r="Q8" i="3"/>
  <c r="P8" i="3"/>
  <c r="P43" i="2"/>
  <c r="Q43" i="2"/>
  <c r="Q39" i="2"/>
  <c r="P39" i="2"/>
  <c r="P36" i="2"/>
  <c r="Q36" i="2"/>
  <c r="Q32" i="2"/>
  <c r="P32" i="2"/>
  <c r="P28" i="2"/>
  <c r="Q28" i="2"/>
  <c r="P24" i="2"/>
  <c r="Q24" i="2"/>
  <c r="P20" i="2"/>
  <c r="Q20" i="2"/>
  <c r="P17" i="2"/>
  <c r="Q17" i="2"/>
  <c r="Q11" i="2"/>
  <c r="P11" i="2"/>
  <c r="P7" i="2"/>
  <c r="Q7" i="2"/>
  <c r="P59" i="1"/>
  <c r="Q59" i="1"/>
  <c r="P55" i="1"/>
  <c r="Q55" i="1"/>
  <c r="Q49" i="1"/>
  <c r="P49" i="1"/>
  <c r="P44" i="1"/>
  <c r="Q44" i="1"/>
  <c r="Q41" i="1"/>
  <c r="P41" i="1"/>
  <c r="P38" i="1"/>
  <c r="Q38" i="1"/>
  <c r="Q34" i="1"/>
  <c r="P34" i="1"/>
  <c r="Q31" i="1"/>
  <c r="P31" i="1"/>
  <c r="P27" i="1"/>
  <c r="Q27" i="1"/>
  <c r="Q24" i="1"/>
  <c r="P24" i="1"/>
  <c r="Q19" i="1"/>
  <c r="P19" i="1"/>
  <c r="Q16" i="1"/>
  <c r="P16" i="1"/>
  <c r="Q11" i="1"/>
  <c r="P11" i="1"/>
  <c r="P7" i="1"/>
  <c r="Q7" i="1"/>
  <c r="H46" i="2"/>
  <c r="J46" i="2" s="1"/>
  <c r="G46" i="2"/>
  <c r="I46" i="2" s="1"/>
  <c r="C46" i="2"/>
  <c r="B46" i="2"/>
  <c r="D44" i="2"/>
  <c r="R8" i="6" l="1"/>
  <c r="S8" i="6"/>
  <c r="R35" i="5"/>
  <c r="S35" i="5"/>
  <c r="S32" i="5"/>
  <c r="R32" i="5"/>
  <c r="S28" i="5"/>
  <c r="R28" i="5"/>
  <c r="S25" i="5"/>
  <c r="R25" i="5"/>
  <c r="S22" i="5"/>
  <c r="R22" i="5"/>
  <c r="R18" i="5"/>
  <c r="S18" i="5"/>
  <c r="R14" i="5"/>
  <c r="S14" i="5"/>
  <c r="R10" i="5"/>
  <c r="S10" i="5"/>
  <c r="R7" i="4"/>
  <c r="S7" i="4"/>
  <c r="R10" i="4"/>
  <c r="S10" i="4"/>
  <c r="R18" i="4"/>
  <c r="S18" i="4"/>
  <c r="R23" i="4"/>
  <c r="S23" i="4"/>
  <c r="R27" i="4"/>
  <c r="S27" i="4"/>
  <c r="R31" i="4"/>
  <c r="S31" i="4"/>
  <c r="S38" i="4"/>
  <c r="R38" i="4"/>
  <c r="S46" i="4"/>
  <c r="R46" i="4"/>
  <c r="R35" i="3"/>
  <c r="S35" i="3"/>
  <c r="S31" i="3"/>
  <c r="R31" i="3"/>
  <c r="R26" i="3"/>
  <c r="S26" i="3"/>
  <c r="S22" i="3"/>
  <c r="R22" i="3"/>
  <c r="R19" i="3"/>
  <c r="S19" i="3"/>
  <c r="R16" i="3"/>
  <c r="S16" i="3"/>
  <c r="R11" i="3"/>
  <c r="S11" i="3"/>
  <c r="S8" i="3"/>
  <c r="R8" i="3"/>
  <c r="R43" i="2"/>
  <c r="S43" i="2"/>
  <c r="R39" i="2"/>
  <c r="S39" i="2"/>
  <c r="S36" i="2"/>
  <c r="R36" i="2"/>
  <c r="S32" i="2"/>
  <c r="R32" i="2"/>
  <c r="R28" i="2"/>
  <c r="S28" i="2"/>
  <c r="R24" i="2"/>
  <c r="S24" i="2"/>
  <c r="R20" i="2"/>
  <c r="S20" i="2"/>
  <c r="R17" i="2"/>
  <c r="S17" i="2"/>
  <c r="R11" i="2"/>
  <c r="S11" i="2"/>
  <c r="R7" i="2"/>
  <c r="S7" i="2"/>
  <c r="Q46" i="2"/>
  <c r="P46" i="2"/>
  <c r="R46" i="2"/>
  <c r="S46" i="2"/>
  <c r="S59" i="1"/>
  <c r="R59" i="1"/>
  <c r="R55" i="1"/>
  <c r="S55" i="1"/>
  <c r="R49" i="1"/>
  <c r="S49" i="1"/>
  <c r="S44" i="1"/>
  <c r="R44" i="1"/>
  <c r="S41" i="1"/>
  <c r="R41" i="1"/>
  <c r="S38" i="1"/>
  <c r="R38" i="1"/>
  <c r="R34" i="1"/>
  <c r="R31" i="1"/>
  <c r="S31" i="1"/>
  <c r="S27" i="1"/>
  <c r="R27" i="1"/>
  <c r="R24" i="1"/>
  <c r="S24" i="1"/>
  <c r="S19" i="1"/>
  <c r="R19" i="1"/>
  <c r="S16" i="1"/>
  <c r="R16" i="1"/>
  <c r="R11" i="1"/>
  <c r="S11" i="1"/>
  <c r="R7" i="1"/>
  <c r="S7" i="1"/>
  <c r="H13" i="6"/>
  <c r="J13" i="6" s="1"/>
  <c r="H37" i="5"/>
  <c r="J37" i="5" s="1"/>
  <c r="H34" i="5"/>
  <c r="J34" i="5" s="1"/>
  <c r="H31" i="5"/>
  <c r="J31" i="5" s="1"/>
  <c r="H27" i="5"/>
  <c r="J27" i="5" s="1"/>
  <c r="H24" i="5"/>
  <c r="J24" i="5" s="1"/>
  <c r="H20" i="5"/>
  <c r="J20" i="5" s="1"/>
  <c r="H17" i="5"/>
  <c r="J17" i="5" s="1"/>
  <c r="H13" i="5"/>
  <c r="J13" i="5" s="1"/>
  <c r="H48" i="4"/>
  <c r="J48" i="4" s="1"/>
  <c r="H41" i="4"/>
  <c r="J41" i="4" s="1"/>
  <c r="H35" i="4"/>
  <c r="J35" i="4" s="1"/>
  <c r="H29" i="4"/>
  <c r="J29" i="4" s="1"/>
  <c r="H26" i="4"/>
  <c r="J26" i="4" s="1"/>
  <c r="H20" i="4"/>
  <c r="J20" i="4" s="1"/>
  <c r="H14" i="4"/>
  <c r="J14" i="4" s="1"/>
  <c r="H9" i="4"/>
  <c r="J9" i="4" s="1"/>
  <c r="H40" i="3"/>
  <c r="J40" i="3" s="1"/>
  <c r="H33" i="3"/>
  <c r="J33" i="3" s="1"/>
  <c r="H28" i="3"/>
  <c r="J28" i="3" s="1"/>
  <c r="H25" i="3"/>
  <c r="J25" i="3" s="1"/>
  <c r="H21" i="3"/>
  <c r="J21" i="3" s="1"/>
  <c r="H18" i="3"/>
  <c r="J18" i="3" s="1"/>
  <c r="H13" i="3"/>
  <c r="J13" i="3" s="1"/>
  <c r="H10" i="3"/>
  <c r="J10" i="3" s="1"/>
  <c r="H41" i="2"/>
  <c r="J41" i="2" s="1"/>
  <c r="H38" i="2"/>
  <c r="J38" i="2" s="1"/>
  <c r="H35" i="2"/>
  <c r="J35" i="2" s="1"/>
  <c r="H30" i="2"/>
  <c r="J30" i="2" s="1"/>
  <c r="H27" i="2"/>
  <c r="J27" i="2" s="1"/>
  <c r="H22" i="2"/>
  <c r="J22" i="2" s="1"/>
  <c r="H19" i="2"/>
  <c r="J19" i="2" s="1"/>
  <c r="H14" i="2"/>
  <c r="J14" i="2" s="1"/>
  <c r="H10" i="2"/>
  <c r="J10" i="2" s="1"/>
  <c r="H61" i="1"/>
  <c r="J61" i="1" s="1"/>
  <c r="H57" i="1"/>
  <c r="J57" i="1" s="1"/>
  <c r="H53" i="1"/>
  <c r="J53" i="1" s="1"/>
  <c r="H47" i="1"/>
  <c r="J47" i="1" s="1"/>
  <c r="H43" i="1"/>
  <c r="J43" i="1" s="1"/>
  <c r="H40" i="1"/>
  <c r="J40" i="1" s="1"/>
  <c r="H36" i="1"/>
  <c r="J36" i="1" s="1"/>
  <c r="H33" i="1"/>
  <c r="J33" i="1" s="1"/>
  <c r="H30" i="1"/>
  <c r="J30" i="1" s="1"/>
  <c r="H26" i="1"/>
  <c r="J26" i="1" s="1"/>
  <c r="H22" i="1"/>
  <c r="J22" i="1" s="1"/>
  <c r="H18" i="1"/>
  <c r="J18" i="1" s="1"/>
  <c r="H15" i="1"/>
  <c r="J15" i="1" s="1"/>
  <c r="H10" i="1"/>
  <c r="J10" i="1" s="1"/>
  <c r="R13" i="6" l="1"/>
  <c r="S13" i="6"/>
  <c r="R37" i="5"/>
  <c r="S37" i="5"/>
  <c r="S34" i="5"/>
  <c r="R34" i="5"/>
  <c r="R31" i="5"/>
  <c r="S31" i="5"/>
  <c r="R27" i="5"/>
  <c r="S27" i="5"/>
  <c r="S24" i="5"/>
  <c r="R24" i="5"/>
  <c r="S20" i="5"/>
  <c r="R20" i="5"/>
  <c r="R17" i="5"/>
  <c r="S17" i="5"/>
  <c r="R13" i="5"/>
  <c r="S13" i="5"/>
  <c r="S48" i="4"/>
  <c r="R48" i="4"/>
  <c r="R41" i="4"/>
  <c r="S41" i="4"/>
  <c r="S35" i="4"/>
  <c r="R35" i="4"/>
  <c r="R29" i="4"/>
  <c r="S29" i="4"/>
  <c r="S26" i="4"/>
  <c r="R26" i="4"/>
  <c r="R20" i="4"/>
  <c r="S20" i="4"/>
  <c r="R14" i="4"/>
  <c r="S14" i="4"/>
  <c r="S9" i="4"/>
  <c r="R9" i="4"/>
  <c r="S40" i="3"/>
  <c r="R40" i="3"/>
  <c r="S33" i="3"/>
  <c r="R33" i="3"/>
  <c r="S28" i="3"/>
  <c r="R28" i="3"/>
  <c r="R25" i="3"/>
  <c r="S25" i="3"/>
  <c r="S21" i="3"/>
  <c r="R21" i="3"/>
  <c r="S18" i="3"/>
  <c r="R18" i="3"/>
  <c r="S13" i="3"/>
  <c r="R13" i="3"/>
  <c r="S10" i="3"/>
  <c r="R10" i="3"/>
  <c r="R41" i="2"/>
  <c r="S41" i="2"/>
  <c r="R38" i="2"/>
  <c r="S38" i="2"/>
  <c r="R35" i="2"/>
  <c r="S35" i="2"/>
  <c r="R30" i="2"/>
  <c r="S30" i="2"/>
  <c r="R27" i="2"/>
  <c r="S27" i="2"/>
  <c r="R22" i="2"/>
  <c r="S22" i="2"/>
  <c r="R19" i="2"/>
  <c r="S19" i="2"/>
  <c r="R14" i="2"/>
  <c r="S14" i="2"/>
  <c r="R10" i="2"/>
  <c r="S10" i="2"/>
  <c r="S61" i="1"/>
  <c r="S26" i="1"/>
  <c r="R10" i="1"/>
  <c r="S10" i="1"/>
  <c r="D6" i="1"/>
  <c r="E6" i="1" s="1"/>
  <c r="D7" i="1"/>
  <c r="E7" i="1" s="1"/>
  <c r="D8" i="1"/>
  <c r="E8" i="1" s="1"/>
  <c r="D9" i="1"/>
  <c r="E9" i="1" s="1"/>
  <c r="C10" i="1"/>
  <c r="G10" i="1"/>
  <c r="I10" i="1" s="1"/>
  <c r="D11" i="1"/>
  <c r="E11" i="1" s="1"/>
  <c r="D12" i="1"/>
  <c r="D13" i="1"/>
  <c r="E13" i="1" s="1"/>
  <c r="D14" i="1"/>
  <c r="E14" i="1" s="1"/>
  <c r="R15" i="1"/>
  <c r="G15" i="1"/>
  <c r="I15" i="1" s="1"/>
  <c r="D16" i="1"/>
  <c r="E16" i="1" s="1"/>
  <c r="D17" i="1"/>
  <c r="E17" i="1" s="1"/>
  <c r="C18" i="1"/>
  <c r="R18" i="1" s="1"/>
  <c r="G18" i="1"/>
  <c r="I18" i="1" s="1"/>
  <c r="D19" i="1"/>
  <c r="E19" i="1" s="1"/>
  <c r="D20" i="1"/>
  <c r="E20" i="1" s="1"/>
  <c r="D21" i="1"/>
  <c r="E21" i="1" s="1"/>
  <c r="C22" i="1"/>
  <c r="S22" i="1" s="1"/>
  <c r="G22" i="1"/>
  <c r="I22" i="1" s="1"/>
  <c r="D23" i="1"/>
  <c r="E23" i="1" s="1"/>
  <c r="D24" i="1"/>
  <c r="E24" i="1" s="1"/>
  <c r="D25" i="1"/>
  <c r="E25" i="1" s="1"/>
  <c r="C26" i="1"/>
  <c r="R26" i="1" s="1"/>
  <c r="G26" i="1"/>
  <c r="I26" i="1" s="1"/>
  <c r="D27" i="1"/>
  <c r="E27" i="1" s="1"/>
  <c r="D28" i="1"/>
  <c r="E28" i="1" s="1"/>
  <c r="D29" i="1"/>
  <c r="E29" i="1" s="1"/>
  <c r="C30" i="1"/>
  <c r="S30" i="1" s="1"/>
  <c r="G30" i="1"/>
  <c r="I30" i="1" s="1"/>
  <c r="D31" i="1"/>
  <c r="E31" i="1" s="1"/>
  <c r="D32" i="1"/>
  <c r="E32" i="1" s="1"/>
  <c r="C33" i="1"/>
  <c r="S33" i="1" s="1"/>
  <c r="G33" i="1"/>
  <c r="I33" i="1" s="1"/>
  <c r="D34" i="1"/>
  <c r="E34" i="1" s="1"/>
  <c r="D35" i="1"/>
  <c r="E35" i="1" s="1"/>
  <c r="C36" i="1"/>
  <c r="R36" i="1" s="1"/>
  <c r="G36" i="1"/>
  <c r="I36" i="1" s="1"/>
  <c r="D37" i="1"/>
  <c r="E37" i="1" s="1"/>
  <c r="D38" i="1"/>
  <c r="E38" i="1" s="1"/>
  <c r="D39" i="1"/>
  <c r="E39" i="1" s="1"/>
  <c r="C40" i="1"/>
  <c r="S40" i="1" s="1"/>
  <c r="G40" i="1"/>
  <c r="I40" i="1" s="1"/>
  <c r="D41" i="1"/>
  <c r="E41" i="1" s="1"/>
  <c r="D42" i="1"/>
  <c r="E42" i="1" s="1"/>
  <c r="C43" i="1"/>
  <c r="S43" i="1" s="1"/>
  <c r="G43" i="1"/>
  <c r="I43" i="1" s="1"/>
  <c r="D44" i="1"/>
  <c r="E44" i="1" s="1"/>
  <c r="D45" i="1"/>
  <c r="E45" i="1" s="1"/>
  <c r="D46" i="1"/>
  <c r="E46" i="1" s="1"/>
  <c r="C47" i="1"/>
  <c r="R47" i="1" s="1"/>
  <c r="G47" i="1"/>
  <c r="I47" i="1" s="1"/>
  <c r="D48" i="1"/>
  <c r="E48" i="1" s="1"/>
  <c r="D49" i="1"/>
  <c r="E49" i="1" s="1"/>
  <c r="D50" i="1"/>
  <c r="E50" i="1" s="1"/>
  <c r="D51" i="1"/>
  <c r="E51" i="1" s="1"/>
  <c r="D52" i="1"/>
  <c r="E52" i="1" s="1"/>
  <c r="C53" i="1"/>
  <c r="R53" i="1" s="1"/>
  <c r="G53" i="1"/>
  <c r="I53" i="1" s="1"/>
  <c r="D54" i="1"/>
  <c r="E54" i="1" s="1"/>
  <c r="D55" i="1"/>
  <c r="E55" i="1" s="1"/>
  <c r="D56" i="1"/>
  <c r="E56" i="1" s="1"/>
  <c r="C57" i="1"/>
  <c r="R57" i="1" s="1"/>
  <c r="G57" i="1"/>
  <c r="I57" i="1" s="1"/>
  <c r="D58" i="1"/>
  <c r="E58" i="1" s="1"/>
  <c r="D59" i="1"/>
  <c r="E59" i="1" s="1"/>
  <c r="D60" i="1"/>
  <c r="E60" i="1" s="1"/>
  <c r="C61" i="1"/>
  <c r="R61" i="1" s="1"/>
  <c r="G61" i="1"/>
  <c r="I61" i="1" s="1"/>
  <c r="D62" i="1"/>
  <c r="E62" i="1" s="1"/>
  <c r="R40" i="1" l="1"/>
  <c r="S15" i="1"/>
  <c r="S57" i="1"/>
  <c r="R43" i="1"/>
  <c r="S18" i="1"/>
  <c r="R33" i="1"/>
  <c r="S47" i="1"/>
  <c r="R30" i="1"/>
  <c r="R22" i="1"/>
  <c r="S36" i="1"/>
  <c r="S53" i="1"/>
  <c r="P61" i="1"/>
  <c r="Q61" i="1"/>
  <c r="P57" i="1"/>
  <c r="Q57" i="1"/>
  <c r="P53" i="1"/>
  <c r="Q53" i="1"/>
  <c r="Q47" i="1"/>
  <c r="P47" i="1"/>
  <c r="P43" i="1"/>
  <c r="Q43" i="1"/>
  <c r="P40" i="1"/>
  <c r="Q40" i="1"/>
  <c r="Q36" i="1"/>
  <c r="P36" i="1"/>
  <c r="P33" i="1"/>
  <c r="Q33" i="1"/>
  <c r="P30" i="1"/>
  <c r="Q30" i="1"/>
  <c r="P26" i="1"/>
  <c r="Q26" i="1"/>
  <c r="Q22" i="1"/>
  <c r="P22" i="1"/>
  <c r="P18" i="1"/>
  <c r="Q18" i="1"/>
  <c r="P15" i="1"/>
  <c r="Q15" i="1"/>
  <c r="P10" i="1"/>
  <c r="Q10" i="1"/>
  <c r="G20" i="4"/>
  <c r="I20" i="4" s="1"/>
  <c r="C20" i="4"/>
  <c r="B20" i="4"/>
  <c r="D32" i="3"/>
  <c r="C33" i="3"/>
  <c r="G33" i="3"/>
  <c r="I33" i="3" s="1"/>
  <c r="B33" i="3"/>
  <c r="G40" i="3"/>
  <c r="I40" i="3" s="1"/>
  <c r="C40" i="3"/>
  <c r="B40" i="3"/>
  <c r="E34" i="3"/>
  <c r="D40" i="2"/>
  <c r="G41" i="2"/>
  <c r="I41" i="2" s="1"/>
  <c r="C41" i="2"/>
  <c r="B41" i="2"/>
  <c r="G14" i="2"/>
  <c r="I14" i="2" s="1"/>
  <c r="C14" i="2"/>
  <c r="B14" i="2"/>
  <c r="G22" i="2"/>
  <c r="I22" i="2" s="1"/>
  <c r="G48" i="4"/>
  <c r="I48" i="4" s="1"/>
  <c r="C48" i="4"/>
  <c r="B48" i="4"/>
  <c r="G37" i="5"/>
  <c r="I37" i="5" s="1"/>
  <c r="G34" i="5"/>
  <c r="I34" i="5" s="1"/>
  <c r="G31" i="5"/>
  <c r="I31" i="5" s="1"/>
  <c r="G27" i="5"/>
  <c r="I27" i="5" s="1"/>
  <c r="G24" i="5"/>
  <c r="I24" i="5" s="1"/>
  <c r="B24" i="5"/>
  <c r="G20" i="5"/>
  <c r="I20" i="5" s="1"/>
  <c r="G17" i="5"/>
  <c r="I17" i="5" s="1"/>
  <c r="G13" i="5"/>
  <c r="I13" i="5" s="1"/>
  <c r="G41" i="4"/>
  <c r="I41" i="4" s="1"/>
  <c r="G35" i="4"/>
  <c r="I35" i="4" s="1"/>
  <c r="G29" i="4"/>
  <c r="I29" i="4" s="1"/>
  <c r="G26" i="4"/>
  <c r="I26" i="4" s="1"/>
  <c r="G14" i="4"/>
  <c r="I14" i="4" s="1"/>
  <c r="G9" i="4"/>
  <c r="I9" i="4" s="1"/>
  <c r="G28" i="3"/>
  <c r="I28" i="3" s="1"/>
  <c r="G25" i="3"/>
  <c r="I25" i="3" s="1"/>
  <c r="G21" i="3"/>
  <c r="I21" i="3" s="1"/>
  <c r="G18" i="3"/>
  <c r="I18" i="3" s="1"/>
  <c r="G13" i="3"/>
  <c r="I13" i="3" s="1"/>
  <c r="G10" i="3"/>
  <c r="I10" i="3" s="1"/>
  <c r="G38" i="2"/>
  <c r="I38" i="2" s="1"/>
  <c r="G35" i="2"/>
  <c r="I35" i="2" s="1"/>
  <c r="G30" i="2"/>
  <c r="I30" i="2" s="1"/>
  <c r="G27" i="2"/>
  <c r="I27" i="2" s="1"/>
  <c r="G19" i="2"/>
  <c r="I19" i="2" s="1"/>
  <c r="G10" i="2"/>
  <c r="I10" i="2" s="1"/>
  <c r="G13" i="6"/>
  <c r="I13" i="6" s="1"/>
  <c r="B28" i="3"/>
  <c r="B25" i="3"/>
  <c r="B21" i="3"/>
  <c r="B18" i="3"/>
  <c r="B13" i="3"/>
  <c r="B10" i="3"/>
  <c r="B41" i="4"/>
  <c r="B35" i="4"/>
  <c r="B29" i="4"/>
  <c r="B26" i="4"/>
  <c r="B14" i="4"/>
  <c r="B9" i="4"/>
  <c r="B37" i="5"/>
  <c r="B34" i="5"/>
  <c r="B31" i="5"/>
  <c r="B27" i="5"/>
  <c r="B20" i="5"/>
  <c r="B17" i="5"/>
  <c r="B13" i="5"/>
  <c r="B13" i="6"/>
  <c r="B38" i="2"/>
  <c r="B35" i="2"/>
  <c r="B30" i="2"/>
  <c r="B27" i="2"/>
  <c r="B22" i="2"/>
  <c r="B19" i="2"/>
  <c r="B10" i="2"/>
  <c r="B61" i="1"/>
  <c r="B57" i="1"/>
  <c r="B53" i="1"/>
  <c r="B47" i="1"/>
  <c r="B43" i="1"/>
  <c r="B40" i="1"/>
  <c r="B36" i="1"/>
  <c r="B33" i="1"/>
  <c r="B30" i="1"/>
  <c r="B26" i="1"/>
  <c r="B22" i="1"/>
  <c r="B18" i="1"/>
  <c r="B15" i="1"/>
  <c r="B10" i="1"/>
  <c r="D7" i="6"/>
  <c r="E7" i="6" s="1"/>
  <c r="D8" i="6"/>
  <c r="E8" i="6" s="1"/>
  <c r="D9" i="6"/>
  <c r="E9" i="6" s="1"/>
  <c r="D10" i="6"/>
  <c r="E10" i="6" s="1"/>
  <c r="D11" i="6"/>
  <c r="E11" i="6" s="1"/>
  <c r="D12" i="6"/>
  <c r="E12" i="6" s="1"/>
  <c r="D6" i="6"/>
  <c r="E6" i="6" s="1"/>
  <c r="D7" i="5"/>
  <c r="E7" i="5" s="1"/>
  <c r="D8" i="5"/>
  <c r="E8" i="5" s="1"/>
  <c r="D9" i="5"/>
  <c r="E9" i="5" s="1"/>
  <c r="D10" i="5"/>
  <c r="E10" i="5" s="1"/>
  <c r="D11" i="5"/>
  <c r="E11" i="5" s="1"/>
  <c r="D12" i="5"/>
  <c r="E12" i="5" s="1"/>
  <c r="D14" i="5"/>
  <c r="E14" i="5" s="1"/>
  <c r="D15" i="5"/>
  <c r="E15" i="5" s="1"/>
  <c r="D16" i="5"/>
  <c r="E16" i="5" s="1"/>
  <c r="D18" i="5"/>
  <c r="E18" i="5" s="1"/>
  <c r="D19" i="5"/>
  <c r="E19" i="5" s="1"/>
  <c r="D21" i="5"/>
  <c r="E21" i="5" s="1"/>
  <c r="D22" i="5"/>
  <c r="E22" i="5" s="1"/>
  <c r="D23" i="5"/>
  <c r="E23" i="5" s="1"/>
  <c r="D25" i="5"/>
  <c r="E25" i="5" s="1"/>
  <c r="D26" i="5"/>
  <c r="E26" i="5" s="1"/>
  <c r="D28" i="5"/>
  <c r="E28" i="5" s="1"/>
  <c r="D29" i="5"/>
  <c r="E29" i="5" s="1"/>
  <c r="D30" i="5"/>
  <c r="E30" i="5" s="1"/>
  <c r="D32" i="5"/>
  <c r="E32" i="5" s="1"/>
  <c r="D33" i="5"/>
  <c r="E33" i="5" s="1"/>
  <c r="D35" i="5"/>
  <c r="E35" i="5" s="1"/>
  <c r="D36" i="5"/>
  <c r="E36" i="5" s="1"/>
  <c r="D38" i="5"/>
  <c r="E38" i="5" s="1"/>
  <c r="D6" i="5"/>
  <c r="E6" i="5" s="1"/>
  <c r="D49" i="4"/>
  <c r="E49" i="4" s="1"/>
  <c r="D7" i="4"/>
  <c r="E7" i="4" s="1"/>
  <c r="D8" i="4"/>
  <c r="E8" i="4" s="1"/>
  <c r="D10" i="4"/>
  <c r="E10" i="4" s="1"/>
  <c r="D11" i="4"/>
  <c r="E11" i="4" s="1"/>
  <c r="D12" i="4"/>
  <c r="E12" i="4" s="1"/>
  <c r="D13" i="4"/>
  <c r="E13" i="4" s="1"/>
  <c r="D15" i="4"/>
  <c r="E15" i="4" s="1"/>
  <c r="D16" i="4"/>
  <c r="E16" i="4" s="1"/>
  <c r="D17" i="4"/>
  <c r="E17" i="4" s="1"/>
  <c r="D18" i="4"/>
  <c r="E18" i="4" s="1"/>
  <c r="D19" i="4"/>
  <c r="E19" i="4" s="1"/>
  <c r="D21" i="4"/>
  <c r="E21" i="4" s="1"/>
  <c r="D22" i="4"/>
  <c r="E22" i="4" s="1"/>
  <c r="D23" i="4"/>
  <c r="E23" i="4" s="1"/>
  <c r="D24" i="4"/>
  <c r="E24" i="4" s="1"/>
  <c r="D25" i="4"/>
  <c r="E25" i="4" s="1"/>
  <c r="D27" i="4"/>
  <c r="E27" i="4" s="1"/>
  <c r="D28" i="4"/>
  <c r="E28" i="4" s="1"/>
  <c r="D30" i="4"/>
  <c r="E30" i="4" s="1"/>
  <c r="D31" i="4"/>
  <c r="E31" i="4" s="1"/>
  <c r="D32" i="4"/>
  <c r="E32" i="4" s="1"/>
  <c r="D33" i="4"/>
  <c r="E33" i="4" s="1"/>
  <c r="D34" i="4"/>
  <c r="E34" i="4" s="1"/>
  <c r="D36" i="4"/>
  <c r="E36" i="4" s="1"/>
  <c r="D37" i="4"/>
  <c r="E37" i="4" s="1"/>
  <c r="D38" i="4"/>
  <c r="E38" i="4" s="1"/>
  <c r="D39" i="4"/>
  <c r="E39" i="4" s="1"/>
  <c r="D40" i="4"/>
  <c r="E40" i="4" s="1"/>
  <c r="D42" i="4"/>
  <c r="E42" i="4" s="1"/>
  <c r="D43" i="4"/>
  <c r="E43" i="4" s="1"/>
  <c r="D44" i="4"/>
  <c r="E44" i="4" s="1"/>
  <c r="D45" i="4"/>
  <c r="E45" i="4" s="1"/>
  <c r="D46" i="4"/>
  <c r="E46" i="4" s="1"/>
  <c r="D47" i="4"/>
  <c r="E47" i="4" s="1"/>
  <c r="D6" i="4"/>
  <c r="E6" i="4" s="1"/>
  <c r="D7" i="3"/>
  <c r="E7" i="3" s="1"/>
  <c r="D8" i="3"/>
  <c r="E8" i="3" s="1"/>
  <c r="D9" i="3"/>
  <c r="E9" i="3" s="1"/>
  <c r="D11" i="3"/>
  <c r="E11" i="3" s="1"/>
  <c r="D12" i="3"/>
  <c r="E12" i="3" s="1"/>
  <c r="D14" i="3"/>
  <c r="E14" i="3" s="1"/>
  <c r="D15" i="3"/>
  <c r="E15" i="3" s="1"/>
  <c r="D16" i="3"/>
  <c r="E16" i="3" s="1"/>
  <c r="D17" i="3"/>
  <c r="E17" i="3" s="1"/>
  <c r="D19" i="3"/>
  <c r="E19" i="3" s="1"/>
  <c r="D20" i="3"/>
  <c r="E20" i="3" s="1"/>
  <c r="D22" i="3"/>
  <c r="E22" i="3" s="1"/>
  <c r="D23" i="3"/>
  <c r="E23" i="3" s="1"/>
  <c r="D24" i="3"/>
  <c r="E24" i="3" s="1"/>
  <c r="D26" i="3"/>
  <c r="E26" i="3" s="1"/>
  <c r="D27" i="3"/>
  <c r="E27" i="3" s="1"/>
  <c r="D29" i="3"/>
  <c r="E29" i="3" s="1"/>
  <c r="D30" i="3"/>
  <c r="E30" i="3" s="1"/>
  <c r="D31" i="3"/>
  <c r="E31" i="3" s="1"/>
  <c r="D35" i="3"/>
  <c r="E35" i="3" s="1"/>
  <c r="D36" i="3"/>
  <c r="E36" i="3" s="1"/>
  <c r="D37" i="3"/>
  <c r="E37" i="3" s="1"/>
  <c r="D38" i="3"/>
  <c r="E38" i="3" s="1"/>
  <c r="D39" i="3"/>
  <c r="E39" i="3" s="1"/>
  <c r="D41" i="3"/>
  <c r="E41" i="3" s="1"/>
  <c r="D6" i="3"/>
  <c r="E6" i="3" s="1"/>
  <c r="D7" i="2"/>
  <c r="E7" i="2" s="1"/>
  <c r="D8" i="2"/>
  <c r="E8" i="2" s="1"/>
  <c r="D9" i="2"/>
  <c r="E9" i="2" s="1"/>
  <c r="D11" i="2"/>
  <c r="E11" i="2" s="1"/>
  <c r="D12" i="2"/>
  <c r="E12" i="2" s="1"/>
  <c r="D13" i="2"/>
  <c r="E13" i="2" s="1"/>
  <c r="D15" i="2"/>
  <c r="E15" i="2" s="1"/>
  <c r="D16" i="2"/>
  <c r="E16" i="2" s="1"/>
  <c r="D17" i="2"/>
  <c r="E17" i="2" s="1"/>
  <c r="D18" i="2"/>
  <c r="E18" i="2" s="1"/>
  <c r="D20" i="2"/>
  <c r="E20" i="2" s="1"/>
  <c r="D21" i="2"/>
  <c r="E21" i="2" s="1"/>
  <c r="D23" i="2"/>
  <c r="E23" i="2" s="1"/>
  <c r="D24" i="2"/>
  <c r="E24" i="2" s="1"/>
  <c r="D25" i="2"/>
  <c r="E25" i="2" s="1"/>
  <c r="D26" i="2"/>
  <c r="E26" i="2" s="1"/>
  <c r="D28" i="2"/>
  <c r="E28" i="2" s="1"/>
  <c r="D29" i="2"/>
  <c r="E29" i="2" s="1"/>
  <c r="D31" i="2"/>
  <c r="E31" i="2" s="1"/>
  <c r="D32" i="2"/>
  <c r="E32" i="2" s="1"/>
  <c r="D33" i="2"/>
  <c r="E33" i="2" s="1"/>
  <c r="D34" i="2"/>
  <c r="E34" i="2" s="1"/>
  <c r="D36" i="2"/>
  <c r="E36" i="2" s="1"/>
  <c r="D37" i="2"/>
  <c r="E37" i="2" s="1"/>
  <c r="D39" i="2"/>
  <c r="D42" i="2"/>
  <c r="E42" i="2" s="1"/>
  <c r="D43" i="2"/>
  <c r="E43" i="2" s="1"/>
  <c r="D45" i="2"/>
  <c r="E45" i="2" s="1"/>
  <c r="D6" i="2"/>
  <c r="E6" i="2" s="1"/>
  <c r="C13" i="6"/>
  <c r="C37" i="5"/>
  <c r="C34" i="5"/>
  <c r="C31" i="5"/>
  <c r="C27" i="5"/>
  <c r="D27" i="5" s="1"/>
  <c r="E27" i="5" s="1"/>
  <c r="C24" i="5"/>
  <c r="C20" i="5"/>
  <c r="C17" i="5"/>
  <c r="C13" i="5"/>
  <c r="C41" i="4"/>
  <c r="C35" i="4"/>
  <c r="C29" i="4"/>
  <c r="D29" i="4" s="1"/>
  <c r="E29" i="4" s="1"/>
  <c r="C26" i="4"/>
  <c r="C14" i="4"/>
  <c r="C9" i="4"/>
  <c r="C28" i="3"/>
  <c r="C25" i="3"/>
  <c r="C21" i="3"/>
  <c r="C18" i="3"/>
  <c r="C13" i="3"/>
  <c r="C10" i="3"/>
  <c r="C38" i="2"/>
  <c r="C35" i="2"/>
  <c r="C30" i="2"/>
  <c r="C27" i="2"/>
  <c r="C22" i="2"/>
  <c r="C19" i="2"/>
  <c r="C10" i="2"/>
  <c r="P13" i="6" l="1"/>
  <c r="Q13" i="6"/>
  <c r="P37" i="5"/>
  <c r="Q37" i="5"/>
  <c r="P34" i="5"/>
  <c r="Q34" i="5"/>
  <c r="P31" i="5"/>
  <c r="Q31" i="5"/>
  <c r="Q27" i="5"/>
  <c r="P27" i="5"/>
  <c r="Q24" i="5"/>
  <c r="P24" i="5"/>
  <c r="P20" i="5"/>
  <c r="Q20" i="5"/>
  <c r="Q17" i="5"/>
  <c r="P17" i="5"/>
  <c r="P13" i="5"/>
  <c r="Q13" i="5"/>
  <c r="P48" i="4"/>
  <c r="Q48" i="4"/>
  <c r="Q41" i="4"/>
  <c r="P41" i="4"/>
  <c r="Q35" i="4"/>
  <c r="P35" i="4"/>
  <c r="Q29" i="4"/>
  <c r="P29" i="4"/>
  <c r="Q26" i="4"/>
  <c r="P26" i="4"/>
  <c r="Q20" i="4"/>
  <c r="P20" i="4"/>
  <c r="Q14" i="4"/>
  <c r="P14" i="4"/>
  <c r="P9" i="4"/>
  <c r="Q9" i="4"/>
  <c r="P40" i="3"/>
  <c r="Q40" i="3"/>
  <c r="P33" i="3"/>
  <c r="Q33" i="3"/>
  <c r="P28" i="3"/>
  <c r="Q28" i="3"/>
  <c r="Q25" i="3"/>
  <c r="P25" i="3"/>
  <c r="P21" i="3"/>
  <c r="Q21" i="3"/>
  <c r="P18" i="3"/>
  <c r="Q18" i="3"/>
  <c r="Q13" i="3"/>
  <c r="P13" i="3"/>
  <c r="P10" i="3"/>
  <c r="Q10" i="3"/>
  <c r="Q41" i="2"/>
  <c r="P41" i="2"/>
  <c r="Q38" i="2"/>
  <c r="P38" i="2"/>
  <c r="P35" i="2"/>
  <c r="Q35" i="2"/>
  <c r="Q30" i="2"/>
  <c r="P30" i="2"/>
  <c r="P27" i="2"/>
  <c r="Q27" i="2"/>
  <c r="Q22" i="2"/>
  <c r="P22" i="2"/>
  <c r="Q19" i="2"/>
  <c r="P19" i="2"/>
  <c r="P14" i="2"/>
  <c r="Q14" i="2"/>
  <c r="P10" i="2"/>
  <c r="Q10" i="2"/>
  <c r="D15" i="1"/>
  <c r="E15" i="1" s="1"/>
  <c r="D18" i="1"/>
  <c r="E18" i="1" s="1"/>
  <c r="D22" i="1"/>
  <c r="E22" i="1" s="1"/>
  <c r="D57" i="1"/>
  <c r="E57" i="1" s="1"/>
  <c r="D61" i="1"/>
  <c r="E61" i="1" s="1"/>
  <c r="D33" i="1"/>
  <c r="E33" i="1" s="1"/>
  <c r="D36" i="1"/>
  <c r="E36" i="1" s="1"/>
  <c r="D43" i="1"/>
  <c r="E43" i="1" s="1"/>
  <c r="D47" i="1"/>
  <c r="E47" i="1" s="1"/>
  <c r="D53" i="1"/>
  <c r="E53" i="1" s="1"/>
  <c r="D26" i="1"/>
  <c r="E26" i="1" s="1"/>
  <c r="D30" i="1"/>
  <c r="E30" i="1" s="1"/>
  <c r="D10" i="1"/>
  <c r="E10" i="1" s="1"/>
  <c r="D40" i="1"/>
  <c r="E40" i="1" s="1"/>
  <c r="D13" i="5"/>
  <c r="E13" i="5" s="1"/>
  <c r="D33" i="3"/>
  <c r="E33" i="3" s="1"/>
  <c r="D18" i="3"/>
  <c r="E18" i="3" s="1"/>
  <c r="D21" i="3"/>
  <c r="E21" i="3" s="1"/>
  <c r="D10" i="2"/>
  <c r="E10" i="2" s="1"/>
  <c r="D13" i="6"/>
  <c r="E13" i="6" s="1"/>
  <c r="D48" i="4"/>
  <c r="E48" i="4" s="1"/>
  <c r="D35" i="4"/>
  <c r="E35" i="4" s="1"/>
  <c r="D20" i="4"/>
  <c r="E20" i="4" s="1"/>
  <c r="D13" i="3"/>
  <c r="E13" i="3" s="1"/>
  <c r="D22" i="2"/>
  <c r="E22" i="2" s="1"/>
  <c r="D19" i="2"/>
  <c r="E19" i="2" s="1"/>
  <c r="D27" i="2"/>
  <c r="E27" i="2" s="1"/>
  <c r="D34" i="5"/>
  <c r="E34" i="5" s="1"/>
  <c r="D14" i="4"/>
  <c r="E14" i="4" s="1"/>
  <c r="D9" i="4"/>
  <c r="E9" i="4" s="1"/>
  <c r="D25" i="3"/>
  <c r="E25" i="3" s="1"/>
  <c r="D10" i="3"/>
  <c r="E10" i="3" s="1"/>
  <c r="D38" i="2"/>
  <c r="E38" i="2" s="1"/>
  <c r="D35" i="2"/>
  <c r="E35" i="2" s="1"/>
  <c r="D30" i="2"/>
  <c r="E30" i="2" s="1"/>
  <c r="D14" i="2"/>
  <c r="E14" i="2" s="1"/>
  <c r="D17" i="5"/>
  <c r="E17" i="5" s="1"/>
  <c r="D24" i="5"/>
  <c r="E24" i="5" s="1"/>
  <c r="D20" i="5"/>
  <c r="E20" i="5" s="1"/>
  <c r="D31" i="5"/>
  <c r="E31" i="5" s="1"/>
  <c r="D37" i="5"/>
  <c r="E37" i="5" s="1"/>
  <c r="D26" i="4"/>
  <c r="E26" i="4" s="1"/>
  <c r="D41" i="4"/>
  <c r="E41" i="4" s="1"/>
  <c r="D28" i="3"/>
  <c r="E28" i="3" s="1"/>
  <c r="D40" i="3"/>
  <c r="E40" i="3" s="1"/>
  <c r="D41" i="2"/>
  <c r="E41" i="2" s="1"/>
  <c r="D46" i="2"/>
  <c r="E46" i="2" s="1"/>
  <c r="E39" i="2"/>
</calcChain>
</file>

<file path=xl/sharedStrings.xml><?xml version="1.0" encoding="utf-8"?>
<sst xmlns="http://schemas.openxmlformats.org/spreadsheetml/2006/main" count="424" uniqueCount="235">
  <si>
    <t>Darke County</t>
  </si>
  <si>
    <t>Source: U.S. Department of Commerce, Bureau of Census</t>
  </si>
  <si>
    <t>Area Name</t>
  </si>
  <si>
    <t>Adams Township</t>
  </si>
  <si>
    <t>Bradford Village (part)</t>
  </si>
  <si>
    <t>Gettysburg Village</t>
  </si>
  <si>
    <t>Remainder of Adams Township</t>
  </si>
  <si>
    <t>Allen Township</t>
  </si>
  <si>
    <t>Burkettsville Village (part)</t>
  </si>
  <si>
    <t>New Weston Village</t>
  </si>
  <si>
    <t>Rossburg Village</t>
  </si>
  <si>
    <t>Remainder of Allen Township</t>
  </si>
  <si>
    <t>Brown Township</t>
  </si>
  <si>
    <t>Ansonia Village</t>
  </si>
  <si>
    <t>Remainder of Brown Township</t>
  </si>
  <si>
    <t>Butler Township</t>
  </si>
  <si>
    <t>Castine Village</t>
  </si>
  <si>
    <t>New Madison Village (part)</t>
  </si>
  <si>
    <t>Remainder of Butler Township</t>
  </si>
  <si>
    <t>Franklin Township</t>
  </si>
  <si>
    <t>Greenville Township</t>
  </si>
  <si>
    <t>Greenville City</t>
  </si>
  <si>
    <t>Remainder of Greenville Township</t>
  </si>
  <si>
    <t>Harrison Township</t>
  </si>
  <si>
    <t>Hollansburg Village</t>
  </si>
  <si>
    <t>Remainder of Harrison Township</t>
  </si>
  <si>
    <t>Jackson Township</t>
  </si>
  <si>
    <t>Union City Village</t>
  </si>
  <si>
    <t>Remainder of Jackson Township</t>
  </si>
  <si>
    <t>Liberty Township</t>
  </si>
  <si>
    <t>Palestine Village</t>
  </si>
  <si>
    <t>Remainder of Liberty Township</t>
  </si>
  <si>
    <t>Mississinawa Township</t>
  </si>
  <si>
    <t>Monroe Township</t>
  </si>
  <si>
    <t>Pitsburg Village</t>
  </si>
  <si>
    <t>Remainder of Monroe Township</t>
  </si>
  <si>
    <t>Neave Township</t>
  </si>
  <si>
    <t>Wayne Lakes Village</t>
  </si>
  <si>
    <t>Remainder of Neave Township</t>
  </si>
  <si>
    <t>Patterson Township</t>
  </si>
  <si>
    <t>Osgood Village</t>
  </si>
  <si>
    <t>Yorkshire Village</t>
  </si>
  <si>
    <t>Remainder of Patterson Township</t>
  </si>
  <si>
    <t>Richland Township</t>
  </si>
  <si>
    <t>Twin Township</t>
  </si>
  <si>
    <t>Arcanum Village</t>
  </si>
  <si>
    <t>Gordon Village</t>
  </si>
  <si>
    <t>Ithaca Village</t>
  </si>
  <si>
    <t>Remainder of Twin Township</t>
  </si>
  <si>
    <t>Van Buren Township</t>
  </si>
  <si>
    <t>Wabash Township</t>
  </si>
  <si>
    <t>North Star Village</t>
  </si>
  <si>
    <t>Remainder of Wabash Township</t>
  </si>
  <si>
    <t>Washington Township</t>
  </si>
  <si>
    <t>Wayne Township</t>
  </si>
  <si>
    <t>Versailles Village</t>
  </si>
  <si>
    <t>Remainder of Wayne Township</t>
  </si>
  <si>
    <t>York Township</t>
  </si>
  <si>
    <t>Greene County</t>
  </si>
  <si>
    <t>Bath Township</t>
  </si>
  <si>
    <t>Fairborn City (part)</t>
  </si>
  <si>
    <t>Wright-Patterson AFB CDP (part)</t>
  </si>
  <si>
    <t>Remainder of Bath Township</t>
  </si>
  <si>
    <t>Beavercreek Township</t>
  </si>
  <si>
    <t>Remainder of Beavercreek Township</t>
  </si>
  <si>
    <t>Bellbrook City</t>
  </si>
  <si>
    <t>Caesarscreek Township</t>
  </si>
  <si>
    <t>Cedarville Township</t>
  </si>
  <si>
    <t>Cedarville Village</t>
  </si>
  <si>
    <t>Remainder of Cedarville Township</t>
  </si>
  <si>
    <t>Jefferson Township</t>
  </si>
  <si>
    <t>Bowersville Village</t>
  </si>
  <si>
    <t>Remainder of Jefferson Township</t>
  </si>
  <si>
    <t>Kettering City (part)</t>
  </si>
  <si>
    <t>Miami Township</t>
  </si>
  <si>
    <t>Clifton Village (part)</t>
  </si>
  <si>
    <t>Yellow Springs Village</t>
  </si>
  <si>
    <t>Remainder of Miami Township</t>
  </si>
  <si>
    <t>New Jasper Township</t>
  </si>
  <si>
    <t>Shawnee Hills CDP (part)</t>
  </si>
  <si>
    <t>Remainder of New Jasper Township</t>
  </si>
  <si>
    <t>Ross Township</t>
  </si>
  <si>
    <t>Jamestown Village (part)</t>
  </si>
  <si>
    <t>Silvercreek Township</t>
  </si>
  <si>
    <t>Remainder of Silvercreek Township</t>
  </si>
  <si>
    <t>Sugarcreek Township</t>
  </si>
  <si>
    <t>Xenia City</t>
  </si>
  <si>
    <t>Xenia Township</t>
  </si>
  <si>
    <t>Wilberforce CDP</t>
  </si>
  <si>
    <t>Remainder of Xenia Township</t>
  </si>
  <si>
    <t>Beavercreek City</t>
  </si>
  <si>
    <t>Spring Valley Township</t>
  </si>
  <si>
    <t>Spring Valley Village</t>
  </si>
  <si>
    <t>Remainder of Spring Valley Township</t>
  </si>
  <si>
    <t>Miami County</t>
  </si>
  <si>
    <t>Bethel Township</t>
  </si>
  <si>
    <t>Fletcher Village</t>
  </si>
  <si>
    <t>Concord Township</t>
  </si>
  <si>
    <t>Remainder of Concord Township</t>
  </si>
  <si>
    <t>Elizabeth Township</t>
  </si>
  <si>
    <t>Huber Heights (part)</t>
  </si>
  <si>
    <t>Lostcreek Township</t>
  </si>
  <si>
    <t>Casstown Village</t>
  </si>
  <si>
    <t>Remainder of Lostcreek Township</t>
  </si>
  <si>
    <t>Tipp City City</t>
  </si>
  <si>
    <t>Newberry Township</t>
  </si>
  <si>
    <t>Covington Village</t>
  </si>
  <si>
    <t>Remainder of Newberry Township</t>
  </si>
  <si>
    <t>Newton Township</t>
  </si>
  <si>
    <t>Pleasant Hill Village</t>
  </si>
  <si>
    <t>Remainder of Newton Township</t>
  </si>
  <si>
    <t>Piqua City</t>
  </si>
  <si>
    <t>Springcreek Township</t>
  </si>
  <si>
    <t>Staunton Township</t>
  </si>
  <si>
    <t>Union Township</t>
  </si>
  <si>
    <t>Laura Village</t>
  </si>
  <si>
    <t>Ludlow Falls Village</t>
  </si>
  <si>
    <t>Potsdam Village</t>
  </si>
  <si>
    <t>Union City (part)</t>
  </si>
  <si>
    <t>West Milton Village</t>
  </si>
  <si>
    <t>Remainder of Union Township</t>
  </si>
  <si>
    <t>Montgomery County</t>
  </si>
  <si>
    <t>Clay Township</t>
  </si>
  <si>
    <t>Brookville City (part)</t>
  </si>
  <si>
    <t>Phillipsburg Village</t>
  </si>
  <si>
    <t>Verona Village (part)</t>
  </si>
  <si>
    <t>Remainder of Clay Township</t>
  </si>
  <si>
    <t>Clayton City</t>
  </si>
  <si>
    <t>Dayton City</t>
  </si>
  <si>
    <t>Englewood City</t>
  </si>
  <si>
    <t>German Township</t>
  </si>
  <si>
    <t>Carlisle Village (part)</t>
  </si>
  <si>
    <t>Remainder of German Township</t>
  </si>
  <si>
    <t>Huber Heights City (part)</t>
  </si>
  <si>
    <t>Farmersville Village</t>
  </si>
  <si>
    <t>New Lebanon Village (part)</t>
  </si>
  <si>
    <t>Drexel CDP</t>
  </si>
  <si>
    <t>Miamisburg City</t>
  </si>
  <si>
    <t>Springboro City (part)</t>
  </si>
  <si>
    <t>Moraine City</t>
  </si>
  <si>
    <t>Oakwood City</t>
  </si>
  <si>
    <t>Perry Township</t>
  </si>
  <si>
    <t>Remainder of Perry Township</t>
  </si>
  <si>
    <t>Vandalia City</t>
  </si>
  <si>
    <t>Remainder of Washington Township</t>
  </si>
  <si>
    <t>West Carrollton City</t>
  </si>
  <si>
    <t>Riverside City</t>
  </si>
  <si>
    <t>Trotwood City</t>
  </si>
  <si>
    <t>Preble County</t>
  </si>
  <si>
    <t>Dixon Township</t>
  </si>
  <si>
    <t>Eaton City</t>
  </si>
  <si>
    <t>Gasper Township</t>
  </si>
  <si>
    <t>Gratis Township</t>
  </si>
  <si>
    <t>Gratis Village</t>
  </si>
  <si>
    <t>West Elkton Village</t>
  </si>
  <si>
    <t>Remainder of Gratis Township</t>
  </si>
  <si>
    <t>Lewisburg Village</t>
  </si>
  <si>
    <t>Israel Township</t>
  </si>
  <si>
    <t>College Corner Village (part)</t>
  </si>
  <si>
    <t>Remainder of Israel Township</t>
  </si>
  <si>
    <t>New Paris Village</t>
  </si>
  <si>
    <t>Lanier Township</t>
  </si>
  <si>
    <t>West Alexandria Village (part)</t>
  </si>
  <si>
    <t>Remainder of Lanier Township</t>
  </si>
  <si>
    <t>Eldorado Village</t>
  </si>
  <si>
    <t>West Manchester Village</t>
  </si>
  <si>
    <t>Somers Township</t>
  </si>
  <si>
    <t>Camden Village</t>
  </si>
  <si>
    <t>Remainder of Somers Township</t>
  </si>
  <si>
    <t>Twin township</t>
  </si>
  <si>
    <t>Warren County</t>
  </si>
  <si>
    <t>Springboro City (Warren County part)</t>
  </si>
  <si>
    <t>Springboro City (Total)</t>
  </si>
  <si>
    <t>Franklin City</t>
  </si>
  <si>
    <t>Union City (part)/Union City township</t>
  </si>
  <si>
    <t>Hunter CDP</t>
  </si>
  <si>
    <t>Middletown (part)</t>
  </si>
  <si>
    <t>Remainder of Franklin Township</t>
  </si>
  <si>
    <t>Carlisle City (part)</t>
  </si>
  <si>
    <t>Germantown City</t>
  </si>
  <si>
    <t>Centerville City (part)</t>
  </si>
  <si>
    <t>Remainder of Sugarcreek Township</t>
  </si>
  <si>
    <t>N/A</t>
  </si>
  <si>
    <t>Troy City (part)</t>
  </si>
  <si>
    <t>Remainder of Staunton Township</t>
  </si>
  <si>
    <t>NA</t>
  </si>
  <si>
    <t>2020 Housing Units</t>
  </si>
  <si>
    <t>2010 Housing Units</t>
  </si>
  <si>
    <t>Change In Housing Units</t>
  </si>
  <si>
    <t>Percent Change</t>
  </si>
  <si>
    <t>2020 Occupied Housing Units</t>
  </si>
  <si>
    <t>2010 Occupied Housing Units</t>
  </si>
  <si>
    <t>Shelby County</t>
  </si>
  <si>
    <t>Change in Housing Units</t>
  </si>
  <si>
    <t>% Change</t>
  </si>
  <si>
    <t>Clinton Township</t>
  </si>
  <si>
    <t>Sidney City (part)</t>
  </si>
  <si>
    <t>Remainder of Clinton Township</t>
  </si>
  <si>
    <t>Cynthian Township</t>
  </si>
  <si>
    <t>Newport CDP</t>
  </si>
  <si>
    <t>Remainder of Cynthian Township</t>
  </si>
  <si>
    <t>Dinsmore Township</t>
  </si>
  <si>
    <t>Anna Village (part)</t>
  </si>
  <si>
    <t>Botkins Village</t>
  </si>
  <si>
    <t>Remainder of Dinsmore Township</t>
  </si>
  <si>
    <t>Green Township</t>
  </si>
  <si>
    <t>Jackson Center Village</t>
  </si>
  <si>
    <t>Loramie Township</t>
  </si>
  <si>
    <t>Russia Village</t>
  </si>
  <si>
    <t>Remainder of Loramie Township</t>
  </si>
  <si>
    <t>McLean Township</t>
  </si>
  <si>
    <t>Fort Loramie Village</t>
  </si>
  <si>
    <t>Remainder of McLean Township</t>
  </si>
  <si>
    <t>Orange Township</t>
  </si>
  <si>
    <t>Salem Township</t>
  </si>
  <si>
    <t>Port Jefferson Village</t>
  </si>
  <si>
    <t>Remainder of Salem Township</t>
  </si>
  <si>
    <t>Turtle Creek Township</t>
  </si>
  <si>
    <t>Remainder of Turtle Creek Township</t>
  </si>
  <si>
    <t>Kettlersville Village</t>
  </si>
  <si>
    <t>Remainder of Van Buren Township</t>
  </si>
  <si>
    <t>Lockington Village</t>
  </si>
  <si>
    <t>2020 Owner Occupied Housing Units</t>
  </si>
  <si>
    <t>2020 Renter Occupied Housing Units</t>
  </si>
  <si>
    <t>2020 Percent Owner</t>
  </si>
  <si>
    <t>2020 Percent Renter</t>
  </si>
  <si>
    <t>2010 Owner Occupied Housing Units</t>
  </si>
  <si>
    <t>2010 Renter Occupied Housing Units</t>
  </si>
  <si>
    <t>2010 Percent Owner</t>
  </si>
  <si>
    <t>2010 Percent Renter</t>
  </si>
  <si>
    <t xml:space="preserve"> Change in Owner Occupied Units 2010 to 2020 </t>
  </si>
  <si>
    <t xml:space="preserve"> Percent Change in Owner Occupied Units 2010 to 2020 </t>
  </si>
  <si>
    <t xml:space="preserve"> Percent Change in Renter Occupied Units 2010 to 2020 </t>
  </si>
  <si>
    <t xml:space="preserve"> Change in Renter Occupied Units 2010 to 2020 </t>
  </si>
  <si>
    <t xml:space="preserve">N/A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</si>
</sst>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_);_(* \(#,##0\);_(* &quot;0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0" fillId="0" borderId="9" xfId="0" applyBorder="1"/>
    <xf numFmtId="164" fontId="1" fillId="0" borderId="10" xfId="1" applyNumberFormat="1" applyFont="1" applyBorder="1"/>
    <xf numFmtId="164" fontId="1" fillId="0" borderId="11" xfId="1" applyNumberFormat="1" applyFont="1" applyBorder="1"/>
    <xf numFmtId="164" fontId="1" fillId="0" borderId="12" xfId="1" applyNumberFormat="1" applyFont="1" applyBorder="1"/>
    <xf numFmtId="164" fontId="1" fillId="0" borderId="13" xfId="1" applyNumberFormat="1" applyFont="1" applyBorder="1"/>
    <xf numFmtId="164" fontId="1" fillId="0" borderId="14" xfId="1" applyNumberFormat="1" applyFont="1" applyBorder="1"/>
    <xf numFmtId="164" fontId="1" fillId="0" borderId="15" xfId="1" applyNumberFormat="1" applyFont="1" applyBorder="1"/>
    <xf numFmtId="164" fontId="1" fillId="0" borderId="16" xfId="1" applyNumberFormat="1" applyFont="1" applyBorder="1"/>
    <xf numFmtId="164" fontId="1" fillId="0" borderId="17" xfId="1" applyNumberFormat="1" applyFont="1" applyBorder="1"/>
    <xf numFmtId="164" fontId="1" fillId="0" borderId="18" xfId="1" applyNumberFormat="1" applyFont="1" applyBorder="1"/>
    <xf numFmtId="164" fontId="1" fillId="0" borderId="19" xfId="1" applyNumberFormat="1" applyFont="1" applyBorder="1"/>
    <xf numFmtId="164" fontId="1" fillId="0" borderId="20" xfId="1" applyNumberFormat="1" applyFont="1" applyBorder="1"/>
    <xf numFmtId="164" fontId="1" fillId="0" borderId="21" xfId="1" applyNumberFormat="1" applyFont="1" applyBorder="1"/>
    <xf numFmtId="9" fontId="1" fillId="0" borderId="22" xfId="2" applyFont="1" applyBorder="1"/>
    <xf numFmtId="9" fontId="1" fillId="0" borderId="23" xfId="2" applyFont="1" applyBorder="1"/>
    <xf numFmtId="9" fontId="1" fillId="0" borderId="24" xfId="2" applyFont="1" applyBorder="1"/>
    <xf numFmtId="9" fontId="1" fillId="0" borderId="25" xfId="2" applyFont="1" applyBorder="1"/>
    <xf numFmtId="9" fontId="1" fillId="0" borderId="26" xfId="2" applyFont="1" applyBorder="1"/>
    <xf numFmtId="9" fontId="1" fillId="0" borderId="27" xfId="2" applyFont="1" applyBorder="1"/>
    <xf numFmtId="0" fontId="0" fillId="0" borderId="28" xfId="0" applyBorder="1" applyAlignment="1">
      <alignment horizontal="left" indent="1"/>
    </xf>
    <xf numFmtId="0" fontId="0" fillId="0" borderId="29" xfId="0" applyBorder="1" applyAlignment="1">
      <alignment horizontal="left" indent="1"/>
    </xf>
    <xf numFmtId="0" fontId="0" fillId="0" borderId="30" xfId="0" applyBorder="1" applyAlignment="1">
      <alignment horizontal="left" indent="1"/>
    </xf>
    <xf numFmtId="164" fontId="1" fillId="0" borderId="31" xfId="1" applyNumberFormat="1" applyFont="1" applyBorder="1"/>
    <xf numFmtId="164" fontId="1" fillId="0" borderId="32" xfId="1" applyNumberFormat="1" applyFont="1" applyBorder="1"/>
    <xf numFmtId="164" fontId="1" fillId="0" borderId="33" xfId="1" applyNumberFormat="1" applyFont="1" applyBorder="1"/>
    <xf numFmtId="164" fontId="1" fillId="0" borderId="34" xfId="1" applyNumberFormat="1" applyFont="1" applyBorder="1"/>
    <xf numFmtId="0" fontId="0" fillId="0" borderId="35" xfId="0" applyBorder="1" applyAlignment="1">
      <alignment horizontal="left" indent="1"/>
    </xf>
    <xf numFmtId="0" fontId="0" fillId="0" borderId="5" xfId="0" applyBorder="1" applyAlignment="1">
      <alignment horizontal="left"/>
    </xf>
    <xf numFmtId="9" fontId="1" fillId="0" borderId="36" xfId="2" applyFont="1" applyBorder="1"/>
    <xf numFmtId="9" fontId="1" fillId="0" borderId="37" xfId="2" applyFont="1" applyBorder="1"/>
    <xf numFmtId="0" fontId="0" fillId="0" borderId="3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9" xfId="0" applyBorder="1"/>
    <xf numFmtId="164" fontId="1" fillId="0" borderId="40" xfId="1" applyNumberFormat="1" applyFont="1" applyBorder="1"/>
    <xf numFmtId="9" fontId="1" fillId="0" borderId="41" xfId="2" applyFont="1" applyBorder="1"/>
    <xf numFmtId="164" fontId="1" fillId="0" borderId="10" xfId="1" applyNumberFormat="1" applyFont="1" applyBorder="1"/>
    <xf numFmtId="164" fontId="1" fillId="0" borderId="11" xfId="1" applyNumberFormat="1" applyFont="1" applyBorder="1"/>
    <xf numFmtId="164" fontId="1" fillId="0" borderId="12" xfId="1" applyNumberFormat="1" applyFont="1" applyBorder="1"/>
    <xf numFmtId="164" fontId="1" fillId="0" borderId="13" xfId="1" applyNumberFormat="1" applyFont="1" applyBorder="1"/>
    <xf numFmtId="164" fontId="1" fillId="0" borderId="14" xfId="1" applyNumberFormat="1" applyFont="1" applyBorder="1"/>
    <xf numFmtId="164" fontId="1" fillId="0" borderId="15" xfId="1" applyNumberFormat="1" applyFont="1" applyBorder="1"/>
    <xf numFmtId="164" fontId="1" fillId="0" borderId="16" xfId="1" applyNumberFormat="1" applyFont="1" applyBorder="1"/>
    <xf numFmtId="164" fontId="1" fillId="0" borderId="17" xfId="1" applyNumberFormat="1" applyFont="1" applyBorder="1"/>
    <xf numFmtId="164" fontId="1" fillId="0" borderId="33" xfId="1" applyNumberFormat="1" applyFont="1" applyBorder="1"/>
    <xf numFmtId="164" fontId="1" fillId="0" borderId="34" xfId="1" applyNumberFormat="1" applyFont="1" applyBorder="1"/>
    <xf numFmtId="164" fontId="1" fillId="0" borderId="18" xfId="1" applyNumberFormat="1" applyFont="1" applyBorder="1"/>
    <xf numFmtId="164" fontId="1" fillId="0" borderId="19" xfId="1" applyNumberFormat="1" applyFont="1" applyBorder="1"/>
    <xf numFmtId="164" fontId="1" fillId="0" borderId="20" xfId="1" applyNumberFormat="1" applyFont="1" applyBorder="1"/>
    <xf numFmtId="164" fontId="1" fillId="0" borderId="21" xfId="1" applyNumberFormat="1" applyFont="1" applyBorder="1"/>
    <xf numFmtId="164" fontId="1" fillId="0" borderId="42" xfId="1" applyNumberFormat="1" applyFont="1" applyBorder="1"/>
    <xf numFmtId="164" fontId="1" fillId="0" borderId="5" xfId="1" applyNumberFormat="1" applyFont="1" applyBorder="1"/>
    <xf numFmtId="164" fontId="1" fillId="0" borderId="44" xfId="1" applyNumberFormat="1" applyFont="1" applyBorder="1"/>
    <xf numFmtId="0" fontId="0" fillId="0" borderId="28" xfId="0" applyFill="1" applyBorder="1" applyAlignment="1">
      <alignment horizontal="left" indent="1"/>
    </xf>
    <xf numFmtId="164" fontId="1" fillId="0" borderId="45" xfId="1" applyNumberFormat="1" applyFont="1" applyBorder="1"/>
    <xf numFmtId="0" fontId="0" fillId="0" borderId="46" xfId="0" applyBorder="1"/>
    <xf numFmtId="164" fontId="1" fillId="0" borderId="47" xfId="1" applyNumberFormat="1" applyFont="1" applyBorder="1"/>
    <xf numFmtId="9" fontId="1" fillId="0" borderId="48" xfId="2" applyFont="1" applyBorder="1"/>
    <xf numFmtId="164" fontId="0" fillId="0" borderId="15" xfId="0" applyNumberFormat="1" applyBorder="1"/>
    <xf numFmtId="164" fontId="0" fillId="0" borderId="32" xfId="0" applyNumberFormat="1" applyBorder="1"/>
    <xf numFmtId="164" fontId="0" fillId="0" borderId="0" xfId="0" applyNumberFormat="1"/>
    <xf numFmtId="164" fontId="1" fillId="0" borderId="15" xfId="1" applyNumberFormat="1" applyFont="1" applyBorder="1" applyAlignment="1">
      <alignment horizontal="right" indent="1"/>
    </xf>
    <xf numFmtId="0" fontId="0" fillId="0" borderId="8" xfId="0" applyFill="1" applyBorder="1" applyAlignment="1">
      <alignment horizontal="left" indent="1"/>
    </xf>
    <xf numFmtId="0" fontId="0" fillId="0" borderId="2" xfId="0" applyFill="1" applyBorder="1"/>
    <xf numFmtId="0" fontId="0" fillId="0" borderId="35" xfId="0" applyFill="1" applyBorder="1" applyAlignment="1">
      <alignment horizontal="left" indent="1"/>
    </xf>
    <xf numFmtId="0" fontId="0" fillId="0" borderId="30" xfId="0" applyFill="1" applyBorder="1" applyAlignment="1">
      <alignment horizontal="left" indent="1"/>
    </xf>
    <xf numFmtId="0" fontId="0" fillId="0" borderId="0" xfId="0" applyFill="1"/>
    <xf numFmtId="9" fontId="1" fillId="0" borderId="24" xfId="2" applyFont="1" applyBorder="1"/>
    <xf numFmtId="9" fontId="1" fillId="0" borderId="37" xfId="2" applyFont="1" applyBorder="1"/>
    <xf numFmtId="164" fontId="1" fillId="0" borderId="49" xfId="1" applyNumberFormat="1" applyFont="1" applyBorder="1"/>
    <xf numFmtId="164" fontId="1" fillId="0" borderId="50" xfId="1" applyNumberFormat="1" applyFont="1" applyBorder="1"/>
    <xf numFmtId="164" fontId="1" fillId="0" borderId="51" xfId="1" applyNumberFormat="1" applyFont="1" applyBorder="1"/>
    <xf numFmtId="164" fontId="0" fillId="0" borderId="52" xfId="0" applyNumberFormat="1" applyBorder="1"/>
    <xf numFmtId="164" fontId="1" fillId="0" borderId="10" xfId="1" applyNumberFormat="1" applyFont="1" applyBorder="1" applyAlignment="1">
      <alignment horizontal="right"/>
    </xf>
    <xf numFmtId="164" fontId="1" fillId="0" borderId="2" xfId="1" applyNumberFormat="1" applyFont="1" applyBorder="1" applyAlignment="1">
      <alignment horizontal="right"/>
    </xf>
    <xf numFmtId="164" fontId="1" fillId="0" borderId="7" xfId="1" applyNumberFormat="1" applyFont="1" applyBorder="1" applyAlignment="1">
      <alignment horizontal="right" indent="1"/>
    </xf>
    <xf numFmtId="164" fontId="1" fillId="0" borderId="8" xfId="1" applyNumberFormat="1" applyFont="1" applyBorder="1" applyAlignment="1">
      <alignment horizontal="right"/>
    </xf>
    <xf numFmtId="164" fontId="1" fillId="0" borderId="3" xfId="1" applyNumberFormat="1" applyFont="1" applyBorder="1" applyAlignment="1">
      <alignment horizontal="right"/>
    </xf>
    <xf numFmtId="164" fontId="1" fillId="0" borderId="8" xfId="1" applyNumberFormat="1" applyFont="1" applyBorder="1" applyAlignment="1">
      <alignment horizontal="right" indent="1"/>
    </xf>
    <xf numFmtId="164" fontId="1" fillId="0" borderId="9" xfId="1" applyNumberFormat="1" applyFont="1" applyBorder="1" applyAlignment="1">
      <alignment horizontal="right"/>
    </xf>
    <xf numFmtId="164" fontId="1" fillId="0" borderId="8" xfId="1" applyNumberFormat="1" applyFont="1" applyBorder="1" applyAlignment="1">
      <alignment horizontal="left" indent="1"/>
    </xf>
    <xf numFmtId="164" fontId="1" fillId="0" borderId="1" xfId="1" applyNumberFormat="1" applyFont="1" applyBorder="1"/>
    <xf numFmtId="164" fontId="1" fillId="0" borderId="2" xfId="1" applyNumberFormat="1" applyFont="1" applyBorder="1"/>
    <xf numFmtId="164" fontId="1" fillId="0" borderId="7" xfId="1" applyNumberFormat="1" applyFont="1" applyBorder="1" applyAlignment="1">
      <alignment horizontal="left" indent="1"/>
    </xf>
    <xf numFmtId="164" fontId="1" fillId="0" borderId="38" xfId="1" applyNumberFormat="1" applyFont="1" applyBorder="1" applyAlignment="1">
      <alignment horizontal="left" indent="1"/>
    </xf>
    <xf numFmtId="164" fontId="1" fillId="0" borderId="3" xfId="1" applyNumberFormat="1" applyFont="1" applyBorder="1"/>
    <xf numFmtId="164" fontId="1" fillId="0" borderId="53" xfId="1" applyNumberFormat="1" applyFont="1" applyBorder="1" applyAlignment="1">
      <alignment horizontal="left" indent="1"/>
    </xf>
    <xf numFmtId="164" fontId="1" fillId="0" borderId="38" xfId="1" applyNumberFormat="1" applyFont="1" applyBorder="1" applyAlignment="1">
      <alignment horizontal="right"/>
    </xf>
    <xf numFmtId="164" fontId="1" fillId="0" borderId="9" xfId="1" applyNumberFormat="1" applyFont="1" applyBorder="1"/>
    <xf numFmtId="164" fontId="1" fillId="0" borderId="39" xfId="1" applyNumberFormat="1" applyFont="1" applyBorder="1"/>
    <xf numFmtId="164" fontId="1" fillId="0" borderId="54" xfId="1" applyNumberFormat="1" applyFont="1" applyBorder="1"/>
    <xf numFmtId="164" fontId="1" fillId="0" borderId="29" xfId="1" applyNumberFormat="1" applyFont="1" applyFill="1" applyBorder="1" applyAlignment="1">
      <alignment horizontal="left" indent="1"/>
    </xf>
    <xf numFmtId="164" fontId="1" fillId="0" borderId="5" xfId="1" applyNumberFormat="1" applyFont="1" applyFill="1" applyBorder="1"/>
    <xf numFmtId="164" fontId="1" fillId="0" borderId="28" xfId="1" applyNumberFormat="1" applyFont="1" applyFill="1" applyBorder="1" applyAlignment="1">
      <alignment horizontal="left" indent="1"/>
    </xf>
    <xf numFmtId="164" fontId="1" fillId="0" borderId="30" xfId="1" applyNumberFormat="1" applyFont="1" applyFill="1" applyBorder="1" applyAlignment="1">
      <alignment horizontal="left" indent="1"/>
    </xf>
    <xf numFmtId="164" fontId="1" fillId="0" borderId="35" xfId="1" applyNumberFormat="1" applyFont="1" applyBorder="1"/>
    <xf numFmtId="9" fontId="1" fillId="0" borderId="55" xfId="2" applyFont="1" applyBorder="1"/>
    <xf numFmtId="9" fontId="1" fillId="0" borderId="56" xfId="2" applyFont="1" applyBorder="1"/>
    <xf numFmtId="9" fontId="1" fillId="0" borderId="57" xfId="2" applyFont="1" applyBorder="1"/>
    <xf numFmtId="9" fontId="1" fillId="0" borderId="58" xfId="2" applyFont="1" applyBorder="1"/>
    <xf numFmtId="9" fontId="1" fillId="0" borderId="59" xfId="2" applyFont="1" applyBorder="1"/>
    <xf numFmtId="9" fontId="1" fillId="0" borderId="60" xfId="2" applyFont="1" applyBorder="1"/>
    <xf numFmtId="9" fontId="1" fillId="0" borderId="61" xfId="2" applyFont="1" applyBorder="1"/>
    <xf numFmtId="0" fontId="0" fillId="0" borderId="0" xfId="0" applyBorder="1"/>
    <xf numFmtId="164" fontId="1" fillId="0" borderId="2" xfId="1" applyNumberFormat="1" applyFont="1" applyFill="1" applyBorder="1"/>
    <xf numFmtId="164" fontId="1" fillId="0" borderId="12" xfId="1" applyNumberFormat="1" applyFont="1" applyFill="1" applyBorder="1"/>
    <xf numFmtId="164" fontId="1" fillId="0" borderId="13" xfId="1" applyNumberFormat="1" applyFont="1" applyFill="1" applyBorder="1"/>
    <xf numFmtId="9" fontId="1" fillId="0" borderId="23" xfId="2" applyFont="1" applyFill="1" applyBorder="1"/>
    <xf numFmtId="0" fontId="0" fillId="0" borderId="7" xfId="0" applyFill="1" applyBorder="1" applyAlignment="1">
      <alignment horizontal="left" indent="1"/>
    </xf>
    <xf numFmtId="164" fontId="1" fillId="0" borderId="7" xfId="1" applyNumberFormat="1" applyFont="1" applyFill="1" applyBorder="1" applyAlignment="1">
      <alignment horizontal="left" indent="1"/>
    </xf>
    <xf numFmtId="164" fontId="1" fillId="0" borderId="14" xfId="1" applyNumberFormat="1" applyFont="1" applyFill="1" applyBorder="1"/>
    <xf numFmtId="164" fontId="1" fillId="0" borderId="15" xfId="1" applyNumberFormat="1" applyFont="1" applyFill="1" applyBorder="1"/>
    <xf numFmtId="9" fontId="1" fillId="0" borderId="24" xfId="2" applyFont="1" applyFill="1" applyBorder="1"/>
    <xf numFmtId="164" fontId="1" fillId="0" borderId="8" xfId="1" applyNumberFormat="1" applyFont="1" applyFill="1" applyBorder="1" applyAlignment="1">
      <alignment horizontal="left" indent="1"/>
    </xf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9" fontId="1" fillId="0" borderId="25" xfId="2" applyFont="1" applyFill="1" applyBorder="1"/>
    <xf numFmtId="0" fontId="0" fillId="0" borderId="35" xfId="0" applyBorder="1"/>
    <xf numFmtId="164" fontId="1" fillId="0" borderId="38" xfId="1" applyNumberFormat="1" applyFont="1" applyBorder="1"/>
    <xf numFmtId="0" fontId="0" fillId="0" borderId="38" xfId="0" applyBorder="1"/>
    <xf numFmtId="9" fontId="1" fillId="0" borderId="62" xfId="2" applyFont="1" applyBorder="1"/>
    <xf numFmtId="164" fontId="1" fillId="0" borderId="63" xfId="1" applyNumberFormat="1" applyFont="1" applyBorder="1"/>
    <xf numFmtId="164" fontId="1" fillId="0" borderId="64" xfId="1" applyNumberFormat="1" applyFont="1" applyBorder="1"/>
    <xf numFmtId="164" fontId="1" fillId="0" borderId="65" xfId="1" applyNumberFormat="1" applyFont="1" applyBorder="1"/>
    <xf numFmtId="0" fontId="0" fillId="0" borderId="66" xfId="0" applyBorder="1"/>
    <xf numFmtId="164" fontId="1" fillId="0" borderId="66" xfId="1" applyNumberFormat="1" applyFont="1" applyBorder="1"/>
    <xf numFmtId="9" fontId="1" fillId="0" borderId="67" xfId="2" applyFont="1" applyBorder="1"/>
    <xf numFmtId="164" fontId="1" fillId="0" borderId="68" xfId="1" applyNumberFormat="1" applyFont="1" applyBorder="1"/>
    <xf numFmtId="9" fontId="1" fillId="0" borderId="69" xfId="2" applyFont="1" applyBorder="1"/>
    <xf numFmtId="1" fontId="0" fillId="0" borderId="0" xfId="0" applyNumberFormat="1"/>
    <xf numFmtId="1" fontId="0" fillId="0" borderId="0" xfId="0" applyNumberFormat="1" applyFill="1"/>
    <xf numFmtId="164" fontId="1" fillId="0" borderId="7" xfId="1" applyNumberFormat="1" applyFont="1" applyBorder="1"/>
    <xf numFmtId="164" fontId="1" fillId="0" borderId="8" xfId="1" applyNumberFormat="1" applyFont="1" applyBorder="1"/>
    <xf numFmtId="164" fontId="1" fillId="0" borderId="55" xfId="1" applyNumberFormat="1" applyFont="1" applyBorder="1"/>
    <xf numFmtId="164" fontId="1" fillId="0" borderId="57" xfId="1" applyNumberFormat="1" applyFont="1" applyBorder="1"/>
    <xf numFmtId="164" fontId="1" fillId="0" borderId="58" xfId="1" applyNumberFormat="1" applyFont="1" applyBorder="1"/>
    <xf numFmtId="164" fontId="1" fillId="0" borderId="59" xfId="1" applyNumberFormat="1" applyFont="1" applyBorder="1"/>
    <xf numFmtId="164" fontId="1" fillId="0" borderId="56" xfId="1" applyNumberFormat="1" applyFont="1" applyBorder="1"/>
    <xf numFmtId="164" fontId="1" fillId="0" borderId="60" xfId="1" applyNumberFormat="1" applyFont="1" applyBorder="1"/>
    <xf numFmtId="164" fontId="1" fillId="0" borderId="61" xfId="1" applyNumberFormat="1" applyFont="1" applyBorder="1"/>
    <xf numFmtId="9" fontId="0" fillId="0" borderId="24" xfId="2" applyFont="1" applyBorder="1" applyAlignment="1">
      <alignment horizontal="right"/>
    </xf>
    <xf numFmtId="9" fontId="0" fillId="0" borderId="36" xfId="2" applyFont="1" applyBorder="1" applyAlignment="1">
      <alignment horizontal="right"/>
    </xf>
    <xf numFmtId="164" fontId="1" fillId="0" borderId="88" xfId="1" applyNumberFormat="1" applyFont="1" applyBorder="1"/>
    <xf numFmtId="0" fontId="0" fillId="0" borderId="38" xfId="0" applyBorder="1" applyAlignment="1">
      <alignment horizontal="left" indent="1"/>
    </xf>
    <xf numFmtId="164" fontId="1" fillId="0" borderId="89" xfId="1" applyNumberFormat="1" applyFont="1" applyBorder="1"/>
    <xf numFmtId="9" fontId="1" fillId="0" borderId="36" xfId="2" applyFont="1" applyBorder="1" applyAlignment="1">
      <alignment horizontal="right"/>
    </xf>
    <xf numFmtId="0" fontId="0" fillId="0" borderId="0" xfId="0" applyFill="1" applyBorder="1" applyAlignment="1">
      <alignment horizontal="left" indent="1"/>
    </xf>
    <xf numFmtId="164" fontId="0" fillId="0" borderId="0" xfId="1" applyNumberFormat="1" applyFont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1" fillId="0" borderId="90" xfId="2" applyFont="1" applyBorder="1"/>
    <xf numFmtId="9" fontId="1" fillId="0" borderId="91" xfId="2" applyFont="1" applyBorder="1"/>
    <xf numFmtId="9" fontId="1" fillId="0" borderId="92" xfId="2" applyFont="1" applyBorder="1"/>
    <xf numFmtId="9" fontId="1" fillId="0" borderId="93" xfId="2" applyFont="1" applyBorder="1"/>
    <xf numFmtId="9" fontId="1" fillId="0" borderId="94" xfId="2" applyFont="1" applyBorder="1"/>
    <xf numFmtId="9" fontId="1" fillId="0" borderId="95" xfId="2" applyFont="1" applyBorder="1"/>
    <xf numFmtId="9" fontId="1" fillId="0" borderId="82" xfId="2" applyFont="1" applyBorder="1"/>
    <xf numFmtId="164" fontId="1" fillId="0" borderId="97" xfId="1" applyNumberFormat="1" applyFont="1" applyBorder="1"/>
    <xf numFmtId="164" fontId="1" fillId="0" borderId="98" xfId="1" applyNumberFormat="1" applyFont="1" applyBorder="1"/>
    <xf numFmtId="164" fontId="1" fillId="0" borderId="96" xfId="1" applyNumberFormat="1" applyFont="1" applyBorder="1"/>
    <xf numFmtId="164" fontId="1" fillId="0" borderId="33" xfId="1" applyNumberFormat="1" applyFont="1" applyFill="1" applyBorder="1"/>
    <xf numFmtId="9" fontId="1" fillId="0" borderId="11" xfId="2" applyFont="1" applyBorder="1"/>
    <xf numFmtId="9" fontId="1" fillId="0" borderId="34" xfId="2" applyFont="1" applyBorder="1"/>
    <xf numFmtId="9" fontId="1" fillId="0" borderId="15" xfId="2" applyFont="1" applyBorder="1"/>
    <xf numFmtId="9" fontId="1" fillId="0" borderId="17" xfId="2" applyFont="1" applyBorder="1"/>
    <xf numFmtId="9" fontId="1" fillId="0" borderId="13" xfId="2" applyFont="1" applyBorder="1"/>
    <xf numFmtId="9" fontId="1" fillId="0" borderId="19" xfId="2" applyFont="1" applyBorder="1"/>
    <xf numFmtId="9" fontId="1" fillId="0" borderId="21" xfId="2" applyFont="1" applyBorder="1"/>
    <xf numFmtId="9" fontId="1" fillId="0" borderId="99" xfId="2" applyFont="1" applyBorder="1"/>
    <xf numFmtId="9" fontId="1" fillId="0" borderId="100" xfId="2" applyFont="1" applyBorder="1"/>
    <xf numFmtId="164" fontId="1" fillId="0" borderId="101" xfId="1" applyNumberFormat="1" applyFont="1" applyBorder="1"/>
    <xf numFmtId="164" fontId="1" fillId="0" borderId="52" xfId="1" applyNumberFormat="1" applyFont="1" applyBorder="1"/>
    <xf numFmtId="9" fontId="1" fillId="0" borderId="89" xfId="2" applyFont="1" applyBorder="1"/>
    <xf numFmtId="9" fontId="1" fillId="0" borderId="102" xfId="2" applyFont="1" applyBorder="1"/>
    <xf numFmtId="9" fontId="1" fillId="0" borderId="32" xfId="2" applyFont="1" applyBorder="1"/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164" fontId="1" fillId="0" borderId="1" xfId="1" applyNumberFormat="1" applyFont="1" applyBorder="1" applyAlignment="1">
      <alignment vertical="center"/>
    </xf>
    <xf numFmtId="164" fontId="1" fillId="0" borderId="10" xfId="1" applyNumberFormat="1" applyFont="1" applyBorder="1" applyAlignment="1">
      <alignment vertical="center"/>
    </xf>
    <xf numFmtId="164" fontId="1" fillId="0" borderId="11" xfId="1" applyNumberFormat="1" applyFont="1" applyBorder="1" applyAlignment="1">
      <alignment vertical="center"/>
    </xf>
    <xf numFmtId="9" fontId="1" fillId="0" borderId="22" xfId="2" applyFont="1" applyBorder="1" applyAlignment="1">
      <alignment vertical="center"/>
    </xf>
    <xf numFmtId="9" fontId="1" fillId="0" borderId="90" xfId="2" applyFont="1" applyBorder="1" applyAlignment="1">
      <alignment vertical="center"/>
    </xf>
    <xf numFmtId="164" fontId="1" fillId="0" borderId="97" xfId="1" applyNumberFormat="1" applyFont="1" applyBorder="1" applyAlignment="1">
      <alignment vertical="center"/>
    </xf>
    <xf numFmtId="9" fontId="1" fillId="0" borderId="11" xfId="2" applyFont="1" applyBorder="1" applyAlignment="1">
      <alignment vertical="center"/>
    </xf>
    <xf numFmtId="9" fontId="1" fillId="0" borderId="103" xfId="2" applyFont="1" applyBorder="1"/>
    <xf numFmtId="9" fontId="1" fillId="0" borderId="0" xfId="2" applyFont="1" applyBorder="1"/>
    <xf numFmtId="164" fontId="1" fillId="0" borderId="104" xfId="1" applyNumberFormat="1" applyFont="1" applyBorder="1"/>
    <xf numFmtId="9" fontId="1" fillId="0" borderId="65" xfId="2" applyFont="1" applyBorder="1"/>
    <xf numFmtId="9" fontId="1" fillId="0" borderId="105" xfId="2" applyFont="1" applyBorder="1"/>
    <xf numFmtId="9" fontId="1" fillId="0" borderId="94" xfId="2" applyFont="1" applyFill="1" applyBorder="1"/>
    <xf numFmtId="9" fontId="1" fillId="0" borderId="92" xfId="2" applyFont="1" applyFill="1" applyBorder="1"/>
    <xf numFmtId="9" fontId="1" fillId="0" borderId="106" xfId="2" applyFont="1" applyBorder="1"/>
    <xf numFmtId="164" fontId="1" fillId="0" borderId="49" xfId="1" applyNumberFormat="1" applyFont="1" applyFill="1" applyBorder="1"/>
    <xf numFmtId="164" fontId="1" fillId="0" borderId="44" xfId="1" applyNumberFormat="1" applyFont="1" applyFill="1" applyBorder="1"/>
    <xf numFmtId="164" fontId="1" fillId="0" borderId="50" xfId="1" applyNumberFormat="1" applyFont="1" applyFill="1" applyBorder="1"/>
    <xf numFmtId="164" fontId="1" fillId="0" borderId="107" xfId="1" applyNumberFormat="1" applyFont="1" applyBorder="1"/>
    <xf numFmtId="9" fontId="1" fillId="0" borderId="13" xfId="2" applyFont="1" applyFill="1" applyBorder="1"/>
    <xf numFmtId="9" fontId="1" fillId="0" borderId="15" xfId="2" applyFont="1" applyFill="1" applyBorder="1"/>
    <xf numFmtId="9" fontId="1" fillId="0" borderId="17" xfId="2" applyFont="1" applyFill="1" applyBorder="1"/>
    <xf numFmtId="9" fontId="1" fillId="0" borderId="42" xfId="2" applyFont="1" applyBorder="1"/>
    <xf numFmtId="9" fontId="1" fillId="0" borderId="108" xfId="2" applyFont="1" applyBorder="1"/>
    <xf numFmtId="164" fontId="1" fillId="0" borderId="44" xfId="1" applyNumberFormat="1" applyFont="1" applyBorder="1" applyAlignment="1">
      <alignment horizontal="right" indent="1"/>
    </xf>
    <xf numFmtId="164" fontId="0" fillId="0" borderId="44" xfId="0" applyNumberFormat="1" applyBorder="1"/>
    <xf numFmtId="164" fontId="1" fillId="0" borderId="14" xfId="1" applyNumberFormat="1" applyFont="1" applyBorder="1" applyAlignment="1">
      <alignment horizontal="right" indent="1"/>
    </xf>
    <xf numFmtId="164" fontId="0" fillId="0" borderId="14" xfId="0" applyNumberFormat="1" applyBorder="1"/>
    <xf numFmtId="164" fontId="0" fillId="0" borderId="31" xfId="0" applyNumberFormat="1" applyBorder="1"/>
    <xf numFmtId="9" fontId="1" fillId="0" borderId="47" xfId="2" applyFont="1" applyBorder="1"/>
    <xf numFmtId="9" fontId="0" fillId="0" borderId="15" xfId="2" applyFont="1" applyBorder="1"/>
    <xf numFmtId="9" fontId="0" fillId="0" borderId="24" xfId="2" applyFont="1" applyBorder="1"/>
    <xf numFmtId="9" fontId="0" fillId="0" borderId="32" xfId="2" applyFont="1" applyBorder="1"/>
    <xf numFmtId="9" fontId="1" fillId="0" borderId="15" xfId="2" applyFont="1" applyBorder="1" applyAlignment="1"/>
    <xf numFmtId="9" fontId="1" fillId="0" borderId="48" xfId="2" applyFont="1" applyBorder="1" applyAlignment="1">
      <alignment horizontal="right"/>
    </xf>
    <xf numFmtId="9" fontId="1" fillId="0" borderId="25" xfId="2" applyFont="1" applyBorder="1" applyAlignment="1">
      <alignment horizontal="right"/>
    </xf>
    <xf numFmtId="9" fontId="1" fillId="0" borderId="24" xfId="2" applyFont="1" applyBorder="1" applyAlignment="1">
      <alignment horizontal="right"/>
    </xf>
    <xf numFmtId="9" fontId="0" fillId="0" borderId="37" xfId="2" applyFont="1" applyBorder="1" applyAlignment="1">
      <alignment horizontal="right"/>
    </xf>
    <xf numFmtId="9" fontId="1" fillId="0" borderId="48" xfId="2" applyFont="1" applyBorder="1" applyAlignment="1"/>
    <xf numFmtId="9" fontId="1" fillId="0" borderId="25" xfId="2" applyFont="1" applyBorder="1" applyAlignment="1"/>
    <xf numFmtId="9" fontId="1" fillId="0" borderId="24" xfId="2" applyFont="1" applyBorder="1" applyAlignment="1"/>
    <xf numFmtId="9" fontId="0" fillId="0" borderId="24" xfId="2" applyFont="1" applyBorder="1" applyAlignment="1"/>
    <xf numFmtId="9" fontId="0" fillId="0" borderId="37" xfId="2" applyFont="1" applyBorder="1" applyAlignment="1"/>
    <xf numFmtId="9" fontId="1" fillId="0" borderId="47" xfId="2" applyFont="1" applyBorder="1" applyAlignment="1"/>
    <xf numFmtId="9" fontId="1" fillId="0" borderId="17" xfId="2" applyFont="1" applyBorder="1" applyAlignment="1"/>
    <xf numFmtId="9" fontId="0" fillId="0" borderId="15" xfId="2" applyFont="1" applyBorder="1" applyAlignment="1"/>
    <xf numFmtId="9" fontId="0" fillId="0" borderId="32" xfId="2" applyFont="1" applyBorder="1" applyAlignment="1"/>
    <xf numFmtId="9" fontId="0" fillId="0" borderId="89" xfId="2" applyFont="1" applyBorder="1"/>
    <xf numFmtId="9" fontId="0" fillId="0" borderId="102" xfId="2" applyFont="1" applyBorder="1"/>
    <xf numFmtId="9" fontId="0" fillId="0" borderId="34" xfId="2" applyFont="1" applyBorder="1"/>
    <xf numFmtId="9" fontId="0" fillId="0" borderId="36" xfId="2" applyFont="1" applyBorder="1"/>
    <xf numFmtId="0" fontId="0" fillId="0" borderId="4" xfId="0" applyBorder="1"/>
    <xf numFmtId="164" fontId="1" fillId="0" borderId="4" xfId="1" applyNumberFormat="1" applyFont="1" applyBorder="1" applyAlignment="1">
      <alignment horizontal="right"/>
    </xf>
    <xf numFmtId="9" fontId="1" fillId="0" borderId="75" xfId="2" applyFont="1" applyBorder="1"/>
    <xf numFmtId="9" fontId="1" fillId="0" borderId="97" xfId="2" applyFont="1" applyBorder="1" applyAlignment="1"/>
    <xf numFmtId="9" fontId="1" fillId="0" borderId="22" xfId="2" applyFont="1" applyBorder="1" applyAlignment="1"/>
    <xf numFmtId="0" fontId="1" fillId="0" borderId="5" xfId="1" applyNumberFormat="1" applyFont="1" applyBorder="1" applyAlignment="1"/>
    <xf numFmtId="9" fontId="1" fillId="0" borderId="78" xfId="2" applyFont="1" applyBorder="1"/>
    <xf numFmtId="9" fontId="1" fillId="0" borderId="49" xfId="2" applyFont="1" applyBorder="1" applyAlignment="1"/>
    <xf numFmtId="9" fontId="1" fillId="0" borderId="23" xfId="2" applyFont="1" applyBorder="1" applyAlignment="1"/>
    <xf numFmtId="164" fontId="0" fillId="0" borderId="35" xfId="0" applyNumberFormat="1" applyBorder="1"/>
    <xf numFmtId="9" fontId="0" fillId="0" borderId="76" xfId="2" applyFont="1" applyBorder="1"/>
    <xf numFmtId="9" fontId="0" fillId="0" borderId="45" xfId="2" applyFont="1" applyBorder="1"/>
    <xf numFmtId="0" fontId="1" fillId="0" borderId="109" xfId="1" applyNumberFormat="1" applyFont="1" applyFill="1" applyBorder="1" applyAlignment="1">
      <alignment horizontal="left" indent="1"/>
    </xf>
    <xf numFmtId="164" fontId="0" fillId="0" borderId="109" xfId="0" applyNumberFormat="1" applyBorder="1"/>
    <xf numFmtId="9" fontId="0" fillId="0" borderId="84" xfId="2" applyFont="1" applyBorder="1"/>
    <xf numFmtId="9" fontId="0" fillId="0" borderId="111" xfId="2" applyFont="1" applyBorder="1"/>
    <xf numFmtId="9" fontId="0" fillId="0" borderId="62" xfId="2" applyFont="1" applyBorder="1"/>
    <xf numFmtId="0" fontId="0" fillId="0" borderId="112" xfId="0" applyBorder="1"/>
    <xf numFmtId="164" fontId="0" fillId="0" borderId="112" xfId="0" applyNumberFormat="1" applyBorder="1"/>
    <xf numFmtId="9" fontId="0" fillId="0" borderId="86" xfId="2" applyFont="1" applyBorder="1"/>
    <xf numFmtId="9" fontId="0" fillId="0" borderId="104" xfId="2" applyFont="1" applyBorder="1"/>
    <xf numFmtId="9" fontId="0" fillId="0" borderId="105" xfId="2" applyFont="1" applyBorder="1"/>
    <xf numFmtId="164" fontId="0" fillId="0" borderId="28" xfId="0" applyNumberFormat="1" applyBorder="1"/>
    <xf numFmtId="9" fontId="0" fillId="0" borderId="77" xfId="2" applyFont="1" applyBorder="1"/>
    <xf numFmtId="9" fontId="0" fillId="0" borderId="44" xfId="2" applyFont="1" applyBorder="1"/>
    <xf numFmtId="0" fontId="0" fillId="0" borderId="109" xfId="0" applyBorder="1" applyAlignment="1">
      <alignment horizontal="left" indent="1"/>
    </xf>
    <xf numFmtId="164" fontId="0" fillId="0" borderId="5" xfId="0" applyNumberFormat="1" applyBorder="1"/>
    <xf numFmtId="9" fontId="0" fillId="0" borderId="78" xfId="2" applyFont="1" applyBorder="1"/>
    <xf numFmtId="9" fontId="0" fillId="0" borderId="49" xfId="2" applyFont="1" applyBorder="1"/>
    <xf numFmtId="9" fontId="0" fillId="0" borderId="23" xfId="2" applyFont="1" applyBorder="1"/>
    <xf numFmtId="0" fontId="0" fillId="0" borderId="113" xfId="0" applyBorder="1" applyAlignment="1">
      <alignment horizontal="left" indent="1"/>
    </xf>
    <xf numFmtId="164" fontId="0" fillId="0" borderId="113" xfId="0" applyNumberFormat="1" applyBorder="1"/>
    <xf numFmtId="9" fontId="0" fillId="0" borderId="85" xfId="2" applyFont="1" applyBorder="1"/>
    <xf numFmtId="9" fontId="0" fillId="0" borderId="101" xfId="2" applyFont="1" applyBorder="1"/>
    <xf numFmtId="164" fontId="0" fillId="0" borderId="6" xfId="0" applyNumberFormat="1" applyBorder="1"/>
    <xf numFmtId="9" fontId="0" fillId="0" borderId="79" xfId="2" applyFont="1" applyBorder="1"/>
    <xf numFmtId="9" fontId="0" fillId="0" borderId="98" xfId="2" applyFont="1" applyBorder="1"/>
    <xf numFmtId="9" fontId="0" fillId="0" borderId="26" xfId="2" applyFont="1" applyBorder="1"/>
    <xf numFmtId="9" fontId="0" fillId="0" borderId="76" xfId="2" applyFont="1" applyBorder="1" applyAlignment="1">
      <alignment horizontal="right"/>
    </xf>
    <xf numFmtId="0" fontId="0" fillId="0" borderId="43" xfId="0" applyBorder="1" applyAlignment="1">
      <alignment horizontal="left" indent="1"/>
    </xf>
    <xf numFmtId="164" fontId="0" fillId="0" borderId="43" xfId="0" applyNumberFormat="1" applyBorder="1"/>
    <xf numFmtId="9" fontId="0" fillId="0" borderId="80" xfId="2" applyFont="1" applyBorder="1"/>
    <xf numFmtId="9" fontId="0" fillId="0" borderId="96" xfId="2" applyFont="1" applyBorder="1"/>
    <xf numFmtId="9" fontId="0" fillId="0" borderId="27" xfId="2" applyFont="1" applyBorder="1"/>
    <xf numFmtId="3" fontId="1" fillId="0" borderId="97" xfId="2" applyNumberFormat="1" applyFont="1" applyBorder="1" applyAlignment="1"/>
    <xf numFmtId="3" fontId="1" fillId="0" borderId="49" xfId="2" applyNumberFormat="1" applyFont="1" applyBorder="1" applyAlignment="1"/>
    <xf numFmtId="3" fontId="0" fillId="0" borderId="45" xfId="2" applyNumberFormat="1" applyFont="1" applyBorder="1"/>
    <xf numFmtId="3" fontId="0" fillId="0" borderId="111" xfId="2" applyNumberFormat="1" applyFont="1" applyBorder="1"/>
    <xf numFmtId="3" fontId="0" fillId="0" borderId="104" xfId="2" applyNumberFormat="1" applyFont="1" applyBorder="1"/>
    <xf numFmtId="3" fontId="0" fillId="0" borderId="44" xfId="2" applyNumberFormat="1" applyFont="1" applyBorder="1"/>
    <xf numFmtId="3" fontId="0" fillId="0" borderId="49" xfId="2" applyNumberFormat="1" applyFont="1" applyBorder="1"/>
    <xf numFmtId="3" fontId="0" fillId="0" borderId="101" xfId="2" applyNumberFormat="1" applyFont="1" applyBorder="1"/>
    <xf numFmtId="3" fontId="0" fillId="0" borderId="98" xfId="2" applyNumberFormat="1" applyFont="1" applyBorder="1"/>
    <xf numFmtId="3" fontId="0" fillId="0" borderId="96" xfId="2" applyNumberFormat="1" applyFont="1" applyBorder="1"/>
    <xf numFmtId="9" fontId="0" fillId="0" borderId="45" xfId="2" applyFont="1" applyBorder="1" applyAlignment="1">
      <alignment horizontal="right"/>
    </xf>
    <xf numFmtId="9" fontId="1" fillId="0" borderId="60" xfId="2" applyFont="1" applyBorder="1" applyAlignment="1">
      <alignment horizontal="right"/>
    </xf>
    <xf numFmtId="164" fontId="1" fillId="0" borderId="90" xfId="1" applyNumberFormat="1" applyFont="1" applyBorder="1"/>
    <xf numFmtId="164" fontId="1" fillId="0" borderId="91" xfId="1" applyNumberFormat="1" applyFont="1" applyBorder="1"/>
    <xf numFmtId="164" fontId="1" fillId="0" borderId="92" xfId="1" applyNumberFormat="1" applyFont="1" applyBorder="1"/>
    <xf numFmtId="164" fontId="1" fillId="0" borderId="93" xfId="1" applyNumberFormat="1" applyFont="1" applyBorder="1"/>
    <xf numFmtId="164" fontId="1" fillId="0" borderId="94" xfId="1" applyNumberFormat="1" applyFont="1" applyBorder="1"/>
    <xf numFmtId="164" fontId="1" fillId="0" borderId="95" xfId="1" applyNumberFormat="1" applyFont="1" applyBorder="1"/>
    <xf numFmtId="164" fontId="1" fillId="0" borderId="82" xfId="1" applyNumberFormat="1" applyFont="1" applyBorder="1"/>
    <xf numFmtId="9" fontId="1" fillId="0" borderId="34" xfId="2" applyFont="1" applyFill="1" applyBorder="1"/>
    <xf numFmtId="9" fontId="1" fillId="0" borderId="36" xfId="2" applyFont="1" applyFill="1" applyBorder="1"/>
    <xf numFmtId="9" fontId="0" fillId="0" borderId="15" xfId="2" applyFont="1" applyFill="1" applyBorder="1"/>
    <xf numFmtId="9" fontId="0" fillId="0" borderId="24" xfId="2" applyFont="1" applyFill="1" applyBorder="1"/>
    <xf numFmtId="9" fontId="1" fillId="0" borderId="19" xfId="2" applyFont="1" applyFill="1" applyBorder="1"/>
    <xf numFmtId="9" fontId="1" fillId="0" borderId="26" xfId="2" applyFont="1" applyFill="1" applyBorder="1"/>
    <xf numFmtId="9" fontId="1" fillId="0" borderId="21" xfId="2" applyFont="1" applyFill="1" applyBorder="1"/>
    <xf numFmtId="9" fontId="1" fillId="0" borderId="27" xfId="2" applyFont="1" applyFill="1" applyBorder="1"/>
    <xf numFmtId="9" fontId="1" fillId="0" borderId="11" xfId="2" applyFont="1" applyFill="1" applyBorder="1"/>
    <xf numFmtId="164" fontId="1" fillId="0" borderId="11" xfId="1" applyNumberFormat="1" applyFont="1" applyFill="1" applyBorder="1"/>
    <xf numFmtId="9" fontId="1" fillId="0" borderId="22" xfId="2" applyFont="1" applyFill="1" applyBorder="1"/>
    <xf numFmtId="164" fontId="1" fillId="0" borderId="34" xfId="1" applyNumberFormat="1" applyFont="1" applyFill="1" applyBorder="1"/>
    <xf numFmtId="164" fontId="1" fillId="0" borderId="19" xfId="1" applyNumberFormat="1" applyFont="1" applyFill="1" applyBorder="1"/>
    <xf numFmtId="164" fontId="1" fillId="0" borderId="21" xfId="1" applyNumberFormat="1" applyFont="1" applyFill="1" applyBorder="1"/>
    <xf numFmtId="9" fontId="1" fillId="0" borderId="55" xfId="2" applyFont="1" applyBorder="1" applyAlignment="1"/>
    <xf numFmtId="9" fontId="1" fillId="0" borderId="57" xfId="2" applyFont="1" applyBorder="1" applyAlignment="1"/>
    <xf numFmtId="9" fontId="0" fillId="0" borderId="60" xfId="2" applyFont="1" applyBorder="1"/>
    <xf numFmtId="9" fontId="0" fillId="0" borderId="115" xfId="2" applyFont="1" applyBorder="1"/>
    <xf numFmtId="9" fontId="0" fillId="0" borderId="67" xfId="2" applyFont="1" applyBorder="1"/>
    <xf numFmtId="9" fontId="0" fillId="0" borderId="58" xfId="2" applyFont="1" applyBorder="1"/>
    <xf numFmtId="9" fontId="0" fillId="0" borderId="57" xfId="2" applyFont="1" applyBorder="1"/>
    <xf numFmtId="9" fontId="0" fillId="0" borderId="69" xfId="2" applyFont="1" applyBorder="1"/>
    <xf numFmtId="9" fontId="0" fillId="0" borderId="56" xfId="2" applyFont="1" applyBorder="1"/>
    <xf numFmtId="9" fontId="0" fillId="0" borderId="61" xfId="2" applyFont="1" applyBorder="1"/>
    <xf numFmtId="164" fontId="1" fillId="0" borderId="53" xfId="1" applyNumberFormat="1" applyFont="1" applyBorder="1"/>
    <xf numFmtId="164" fontId="1" fillId="0" borderId="110" xfId="1" applyNumberFormat="1" applyFont="1" applyBorder="1"/>
    <xf numFmtId="164" fontId="1" fillId="0" borderId="7" xfId="1" applyNumberFormat="1" applyFont="1" applyFill="1" applyBorder="1"/>
    <xf numFmtId="164" fontId="1" fillId="0" borderId="38" xfId="1" applyNumberFormat="1" applyFont="1" applyFill="1" applyBorder="1"/>
    <xf numFmtId="164" fontId="1" fillId="0" borderId="8" xfId="1" applyNumberFormat="1" applyFont="1" applyFill="1" applyBorder="1"/>
    <xf numFmtId="164" fontId="1" fillId="0" borderId="3" xfId="1" applyNumberFormat="1" applyFont="1" applyFill="1" applyBorder="1"/>
    <xf numFmtId="164" fontId="1" fillId="0" borderId="90" xfId="1" applyNumberFormat="1" applyFont="1" applyBorder="1" applyAlignment="1">
      <alignment vertical="center"/>
    </xf>
    <xf numFmtId="164" fontId="1" fillId="0" borderId="99" xfId="1" applyNumberFormat="1" applyFont="1" applyBorder="1"/>
    <xf numFmtId="164" fontId="1" fillId="0" borderId="100" xfId="1" applyNumberFormat="1" applyFont="1" applyBorder="1"/>
    <xf numFmtId="9" fontId="1" fillId="0" borderId="110" xfId="2" applyFont="1" applyBorder="1"/>
    <xf numFmtId="164" fontId="1" fillId="0" borderId="0" xfId="1" applyNumberFormat="1" applyFont="1" applyBorder="1"/>
    <xf numFmtId="164" fontId="1" fillId="0" borderId="103" xfId="1" applyNumberFormat="1" applyFont="1" applyBorder="1"/>
    <xf numFmtId="164" fontId="1" fillId="0" borderId="17" xfId="1" applyNumberFormat="1" applyFont="1" applyFill="1" applyBorder="1" applyAlignment="1">
      <alignment horizontal="left" indent="1"/>
    </xf>
    <xf numFmtId="164" fontId="1" fillId="0" borderId="17" xfId="1" applyNumberFormat="1" applyFont="1" applyBorder="1" applyAlignment="1">
      <alignment horizontal="left" indent="1"/>
    </xf>
    <xf numFmtId="164" fontId="1" fillId="0" borderId="93" xfId="1" applyNumberFormat="1" applyFont="1" applyBorder="1" applyAlignment="1">
      <alignment horizontal="left" indent="1"/>
    </xf>
    <xf numFmtId="9" fontId="1" fillId="0" borderId="11" xfId="2" applyFont="1" applyBorder="1" applyAlignment="1"/>
    <xf numFmtId="9" fontId="1" fillId="0" borderId="13" xfId="2" applyFont="1" applyBorder="1" applyAlignment="1"/>
    <xf numFmtId="9" fontId="0" fillId="0" borderId="110" xfId="2" applyFont="1" applyBorder="1"/>
    <xf numFmtId="9" fontId="0" fillId="0" borderId="65" xfId="2" applyFont="1" applyBorder="1"/>
    <xf numFmtId="9" fontId="0" fillId="0" borderId="13" xfId="2" applyFont="1" applyBorder="1"/>
    <xf numFmtId="9" fontId="0" fillId="0" borderId="19" xfId="2" applyFont="1" applyBorder="1"/>
    <xf numFmtId="9" fontId="0" fillId="0" borderId="21" xfId="2" applyFont="1" applyBorder="1"/>
    <xf numFmtId="3" fontId="1" fillId="0" borderId="1" xfId="2" applyNumberFormat="1" applyFont="1" applyBorder="1" applyAlignment="1"/>
    <xf numFmtId="3" fontId="1" fillId="0" borderId="2" xfId="2" applyNumberFormat="1" applyFont="1" applyBorder="1" applyAlignment="1"/>
    <xf numFmtId="3" fontId="0" fillId="0" borderId="38" xfId="2" applyNumberFormat="1" applyFont="1" applyBorder="1"/>
    <xf numFmtId="3" fontId="0" fillId="0" borderId="63" xfId="2" applyNumberFormat="1" applyFont="1" applyBorder="1"/>
    <xf numFmtId="3" fontId="0" fillId="0" borderId="66" xfId="2" applyNumberFormat="1" applyFont="1" applyBorder="1"/>
    <xf numFmtId="3" fontId="0" fillId="0" borderId="7" xfId="2" applyNumberFormat="1" applyFont="1" applyBorder="1"/>
    <xf numFmtId="3" fontId="0" fillId="0" borderId="2" xfId="2" applyNumberFormat="1" applyFont="1" applyBorder="1"/>
    <xf numFmtId="3" fontId="0" fillId="0" borderId="68" xfId="2" applyNumberFormat="1" applyFont="1" applyBorder="1"/>
    <xf numFmtId="3" fontId="0" fillId="0" borderId="3" xfId="2" applyNumberFormat="1" applyFont="1" applyBorder="1"/>
    <xf numFmtId="3" fontId="0" fillId="0" borderId="9" xfId="2" applyNumberFormat="1" applyFont="1" applyBorder="1"/>
    <xf numFmtId="3" fontId="1" fillId="0" borderId="11" xfId="2" applyNumberFormat="1" applyFont="1" applyBorder="1" applyAlignment="1"/>
    <xf numFmtId="3" fontId="1" fillId="0" borderId="13" xfId="2" applyNumberFormat="1" applyFont="1" applyBorder="1" applyAlignment="1"/>
    <xf numFmtId="3" fontId="0" fillId="0" borderId="34" xfId="2" applyNumberFormat="1" applyFont="1" applyBorder="1"/>
    <xf numFmtId="3" fontId="0" fillId="0" borderId="110" xfId="2" applyNumberFormat="1" applyFont="1" applyBorder="1"/>
    <xf numFmtId="3" fontId="0" fillId="0" borderId="65" xfId="2" applyNumberFormat="1" applyFont="1" applyBorder="1"/>
    <xf numFmtId="3" fontId="0" fillId="0" borderId="15" xfId="2" applyNumberFormat="1" applyFont="1" applyBorder="1"/>
    <xf numFmtId="3" fontId="0" fillId="0" borderId="13" xfId="2" applyNumberFormat="1" applyFont="1" applyBorder="1"/>
    <xf numFmtId="3" fontId="0" fillId="0" borderId="89" xfId="2" applyNumberFormat="1" applyFont="1" applyBorder="1"/>
    <xf numFmtId="3" fontId="0" fillId="0" borderId="19" xfId="2" applyNumberFormat="1" applyFont="1" applyBorder="1"/>
    <xf numFmtId="3" fontId="0" fillId="0" borderId="21" xfId="2" applyNumberFormat="1" applyFont="1" applyBorder="1"/>
    <xf numFmtId="164" fontId="1" fillId="0" borderId="46" xfId="1" applyNumberFormat="1" applyFont="1" applyBorder="1"/>
    <xf numFmtId="164" fontId="1" fillId="0" borderId="108" xfId="1" applyNumberFormat="1" applyFont="1" applyBorder="1"/>
    <xf numFmtId="164" fontId="1" fillId="0" borderId="53" xfId="1" applyNumberFormat="1" applyFont="1" applyFill="1" applyBorder="1"/>
    <xf numFmtId="164" fontId="1" fillId="0" borderId="32" xfId="1" applyNumberFormat="1" applyFont="1" applyFill="1" applyBorder="1"/>
    <xf numFmtId="164" fontId="1" fillId="0" borderId="2" xfId="1" applyNumberFormat="1" applyFont="1" applyFill="1" applyBorder="1" applyAlignment="1">
      <alignment horizontal="right"/>
    </xf>
    <xf numFmtId="164" fontId="1" fillId="0" borderId="7" xfId="1" applyNumberFormat="1" applyFont="1" applyFill="1" applyBorder="1" applyAlignment="1">
      <alignment horizontal="right" indent="1"/>
    </xf>
    <xf numFmtId="164" fontId="1" fillId="0" borderId="8" xfId="1" applyNumberFormat="1" applyFont="1" applyFill="1" applyBorder="1" applyAlignment="1">
      <alignment horizontal="right"/>
    </xf>
    <xf numFmtId="164" fontId="1" fillId="0" borderId="38" xfId="1" applyNumberFormat="1" applyFont="1" applyFill="1" applyBorder="1" applyAlignment="1">
      <alignment horizontal="right"/>
    </xf>
    <xf numFmtId="165" fontId="1" fillId="0" borderId="10" xfId="1" applyNumberFormat="1" applyFont="1" applyFill="1" applyBorder="1"/>
    <xf numFmtId="165" fontId="1" fillId="0" borderId="33" xfId="1" applyNumberFormat="1" applyFont="1" applyFill="1" applyBorder="1"/>
    <xf numFmtId="165" fontId="1" fillId="0" borderId="14" xfId="1" applyNumberFormat="1" applyFont="1" applyFill="1" applyBorder="1"/>
    <xf numFmtId="165" fontId="1" fillId="0" borderId="16" xfId="1" applyNumberFormat="1" applyFont="1" applyFill="1" applyBorder="1"/>
    <xf numFmtId="165" fontId="1" fillId="0" borderId="12" xfId="1" applyNumberFormat="1" applyFont="1" applyFill="1" applyBorder="1"/>
    <xf numFmtId="165" fontId="1" fillId="0" borderId="18" xfId="1" applyNumberFormat="1" applyFont="1" applyFill="1" applyBorder="1"/>
    <xf numFmtId="165" fontId="1" fillId="0" borderId="20" xfId="1" applyNumberFormat="1" applyFont="1" applyFill="1" applyBorder="1"/>
    <xf numFmtId="165" fontId="1" fillId="0" borderId="97" xfId="1" applyNumberFormat="1" applyFont="1" applyFill="1" applyBorder="1"/>
    <xf numFmtId="165" fontId="1" fillId="0" borderId="45" xfId="1" applyNumberFormat="1" applyFont="1" applyFill="1" applyBorder="1"/>
    <xf numFmtId="165" fontId="1" fillId="0" borderId="44" xfId="1" applyNumberFormat="1" applyFont="1" applyFill="1" applyBorder="1"/>
    <xf numFmtId="165" fontId="1" fillId="0" borderId="50" xfId="1" applyNumberFormat="1" applyFont="1" applyFill="1" applyBorder="1"/>
    <xf numFmtId="165" fontId="1" fillId="0" borderId="49" xfId="1" applyNumberFormat="1" applyFont="1" applyFill="1" applyBorder="1"/>
    <xf numFmtId="165" fontId="1" fillId="0" borderId="98" xfId="1" applyNumberFormat="1" applyFont="1" applyFill="1" applyBorder="1"/>
    <xf numFmtId="165" fontId="1" fillId="0" borderId="96" xfId="1" applyNumberFormat="1" applyFont="1" applyFill="1" applyBorder="1"/>
    <xf numFmtId="9" fontId="0" fillId="0" borderId="23" xfId="2" applyFont="1" applyFill="1" applyBorder="1" applyAlignment="1">
      <alignment horizontal="right"/>
    </xf>
    <xf numFmtId="165" fontId="1" fillId="0" borderId="87" xfId="1" applyNumberFormat="1" applyFont="1" applyBorder="1"/>
    <xf numFmtId="165" fontId="1" fillId="0" borderId="34" xfId="1" applyNumberFormat="1" applyFont="1" applyBorder="1"/>
    <xf numFmtId="9" fontId="0" fillId="0" borderId="13" xfId="2" applyFont="1" applyBorder="1" applyAlignment="1">
      <alignment horizontal="right"/>
    </xf>
    <xf numFmtId="165" fontId="1" fillId="0" borderId="38" xfId="1" applyNumberFormat="1" applyFont="1" applyBorder="1"/>
    <xf numFmtId="165" fontId="1" fillId="0" borderId="91" xfId="1" applyNumberFormat="1" applyFont="1" applyBorder="1"/>
    <xf numFmtId="9" fontId="0" fillId="0" borderId="15" xfId="2" applyFont="1" applyBorder="1" applyAlignment="1">
      <alignment horizontal="right"/>
    </xf>
    <xf numFmtId="165" fontId="1" fillId="0" borderId="45" xfId="1" applyNumberFormat="1" applyFont="1" applyBorder="1"/>
    <xf numFmtId="9" fontId="0" fillId="0" borderId="34" xfId="2" applyFont="1" applyBorder="1" applyAlignment="1">
      <alignment horizontal="right"/>
    </xf>
    <xf numFmtId="165" fontId="1" fillId="0" borderId="33" xfId="1" applyNumberFormat="1" applyFont="1" applyBorder="1"/>
    <xf numFmtId="165" fontId="1" fillId="0" borderId="15" xfId="1" applyNumberFormat="1" applyFont="1" applyBorder="1"/>
    <xf numFmtId="165" fontId="1" fillId="0" borderId="17" xfId="1" applyNumberFormat="1" applyFont="1" applyBorder="1"/>
    <xf numFmtId="165" fontId="1" fillId="0" borderId="13" xfId="1" applyNumberFormat="1" applyFont="1" applyBorder="1"/>
    <xf numFmtId="165" fontId="1" fillId="0" borderId="19" xfId="1" applyNumberFormat="1" applyFont="1" applyBorder="1"/>
    <xf numFmtId="165" fontId="1" fillId="0" borderId="89" xfId="1" applyNumberFormat="1" applyFont="1" applyBorder="1"/>
    <xf numFmtId="165" fontId="1" fillId="0" borderId="10" xfId="1" applyNumberFormat="1" applyFont="1" applyBorder="1"/>
    <xf numFmtId="165" fontId="1" fillId="0" borderId="18" xfId="1" applyNumberFormat="1" applyFont="1" applyBorder="1"/>
    <xf numFmtId="165" fontId="1" fillId="0" borderId="12" xfId="1" applyNumberFormat="1" applyFont="1" applyBorder="1"/>
    <xf numFmtId="165" fontId="1" fillId="0" borderId="14" xfId="1" applyNumberFormat="1" applyFont="1" applyBorder="1"/>
    <xf numFmtId="165" fontId="1" fillId="0" borderId="16" xfId="1" applyNumberFormat="1" applyFont="1" applyBorder="1"/>
    <xf numFmtId="165" fontId="1" fillId="0" borderId="64" xfId="1" applyNumberFormat="1" applyFont="1" applyBorder="1"/>
    <xf numFmtId="165" fontId="1" fillId="0" borderId="20" xfId="1" applyNumberFormat="1" applyFont="1" applyBorder="1"/>
    <xf numFmtId="165" fontId="1" fillId="0" borderId="11" xfId="1" applyNumberFormat="1" applyFont="1" applyBorder="1"/>
    <xf numFmtId="165" fontId="1" fillId="0" borderId="13" xfId="1" applyNumberFormat="1" applyFont="1" applyFill="1" applyBorder="1"/>
    <xf numFmtId="165" fontId="1" fillId="0" borderId="15" xfId="1" applyNumberFormat="1" applyFont="1" applyFill="1" applyBorder="1"/>
    <xf numFmtId="165" fontId="1" fillId="0" borderId="17" xfId="1" applyNumberFormat="1" applyFont="1" applyFill="1" applyBorder="1"/>
    <xf numFmtId="165" fontId="1" fillId="0" borderId="42" xfId="1" applyNumberFormat="1" applyFont="1" applyBorder="1"/>
    <xf numFmtId="165" fontId="1" fillId="0" borderId="90" xfId="1" applyNumberFormat="1" applyFont="1" applyBorder="1"/>
    <xf numFmtId="165" fontId="1" fillId="0" borderId="94" xfId="1" applyNumberFormat="1" applyFont="1" applyBorder="1"/>
    <xf numFmtId="165" fontId="1" fillId="0" borderId="92" xfId="1" applyNumberFormat="1" applyFont="1" applyBorder="1"/>
    <xf numFmtId="165" fontId="1" fillId="0" borderId="93" xfId="1" applyNumberFormat="1" applyFont="1" applyBorder="1"/>
    <xf numFmtId="165" fontId="1" fillId="0" borderId="95" xfId="1" applyNumberFormat="1" applyFont="1" applyBorder="1"/>
    <xf numFmtId="165" fontId="1" fillId="0" borderId="94" xfId="1" applyNumberFormat="1" applyFont="1" applyFill="1" applyBorder="1"/>
    <xf numFmtId="165" fontId="1" fillId="0" borderId="92" xfId="1" applyNumberFormat="1" applyFont="1" applyFill="1" applyBorder="1"/>
    <xf numFmtId="165" fontId="1" fillId="0" borderId="93" xfId="1" applyNumberFormat="1" applyFont="1" applyFill="1" applyBorder="1" applyAlignment="1">
      <alignment horizontal="left" indent="1"/>
    </xf>
    <xf numFmtId="165" fontId="1" fillId="0" borderId="106" xfId="1" applyNumberFormat="1" applyFont="1" applyBorder="1"/>
    <xf numFmtId="165" fontId="1" fillId="0" borderId="1" xfId="1" applyNumberFormat="1" applyFont="1" applyBorder="1"/>
    <xf numFmtId="165" fontId="1" fillId="0" borderId="2" xfId="1" applyNumberFormat="1" applyFont="1" applyBorder="1"/>
    <xf numFmtId="165" fontId="0" fillId="0" borderId="38" xfId="1" applyNumberFormat="1" applyFont="1" applyFill="1" applyBorder="1"/>
    <xf numFmtId="165" fontId="0" fillId="0" borderId="34" xfId="1" applyNumberFormat="1" applyFont="1" applyBorder="1"/>
    <xf numFmtId="165" fontId="0" fillId="0" borderId="63" xfId="1" applyNumberFormat="1" applyFont="1" applyBorder="1"/>
    <xf numFmtId="165" fontId="0" fillId="0" borderId="110" xfId="1" applyNumberFormat="1" applyFont="1" applyBorder="1"/>
    <xf numFmtId="165" fontId="0" fillId="0" borderId="66" xfId="1" applyNumberFormat="1" applyFont="1" applyBorder="1"/>
    <xf numFmtId="165" fontId="0" fillId="0" borderId="65" xfId="1" applyNumberFormat="1" applyFont="1" applyBorder="1"/>
    <xf numFmtId="165" fontId="0" fillId="0" borderId="7" xfId="1" applyNumberFormat="1" applyFont="1" applyBorder="1"/>
    <xf numFmtId="165" fontId="0" fillId="0" borderId="15" xfId="1" applyNumberFormat="1" applyFont="1" applyBorder="1"/>
    <xf numFmtId="165" fontId="0" fillId="0" borderId="7" xfId="1" applyNumberFormat="1" applyFont="1" applyFill="1" applyBorder="1"/>
    <xf numFmtId="165" fontId="0" fillId="0" borderId="2" xfId="1" applyNumberFormat="1" applyFont="1" applyBorder="1"/>
    <xf numFmtId="165" fontId="0" fillId="0" borderId="13" xfId="1" applyNumberFormat="1" applyFont="1" applyBorder="1"/>
    <xf numFmtId="165" fontId="0" fillId="0" borderId="68" xfId="1" applyNumberFormat="1" applyFont="1" applyBorder="1"/>
    <xf numFmtId="165" fontId="0" fillId="0" borderId="89" xfId="1" applyNumberFormat="1" applyFont="1" applyBorder="1"/>
    <xf numFmtId="165" fontId="0" fillId="0" borderId="3" xfId="1" applyNumberFormat="1" applyFont="1" applyBorder="1"/>
    <xf numFmtId="165" fontId="0" fillId="0" borderId="19" xfId="1" applyNumberFormat="1" applyFont="1" applyBorder="1"/>
    <xf numFmtId="165" fontId="0" fillId="0" borderId="38" xfId="1" applyNumberFormat="1" applyFont="1" applyBorder="1"/>
    <xf numFmtId="165" fontId="0" fillId="0" borderId="14" xfId="1" applyNumberFormat="1" applyFont="1" applyBorder="1"/>
    <xf numFmtId="165" fontId="0" fillId="0" borderId="9" xfId="1" applyNumberFormat="1" applyFont="1" applyBorder="1"/>
    <xf numFmtId="165" fontId="0" fillId="0" borderId="21" xfId="1" applyNumberFormat="1" applyFont="1" applyBorder="1"/>
    <xf numFmtId="165" fontId="1" fillId="0" borderId="1" xfId="1" applyNumberFormat="1" applyFont="1" applyBorder="1" applyAlignment="1"/>
    <xf numFmtId="165" fontId="1" fillId="0" borderId="11" xfId="1" applyNumberFormat="1" applyFont="1" applyBorder="1" applyAlignment="1"/>
    <xf numFmtId="165" fontId="1" fillId="0" borderId="55" xfId="1" applyNumberFormat="1" applyFont="1" applyBorder="1" applyAlignment="1"/>
    <xf numFmtId="165" fontId="1" fillId="0" borderId="2" xfId="1" applyNumberFormat="1" applyFont="1" applyBorder="1" applyAlignment="1"/>
    <xf numFmtId="165" fontId="1" fillId="0" borderId="13" xfId="1" applyNumberFormat="1" applyFont="1" applyBorder="1" applyAlignment="1"/>
    <xf numFmtId="165" fontId="1" fillId="0" borderId="57" xfId="1" applyNumberFormat="1" applyFont="1" applyBorder="1" applyAlignment="1"/>
    <xf numFmtId="165" fontId="0" fillId="0" borderId="60" xfId="1" applyNumberFormat="1" applyFont="1" applyBorder="1"/>
    <xf numFmtId="165" fontId="0" fillId="0" borderId="115" xfId="1" applyNumberFormat="1" applyFont="1" applyBorder="1"/>
    <xf numFmtId="165" fontId="0" fillId="0" borderId="67" xfId="1" applyNumberFormat="1" applyFont="1" applyBorder="1"/>
    <xf numFmtId="165" fontId="0" fillId="0" borderId="58" xfId="1" applyNumberFormat="1" applyFont="1" applyBorder="1"/>
    <xf numFmtId="165" fontId="0" fillId="0" borderId="57" xfId="1" applyNumberFormat="1" applyFont="1" applyBorder="1"/>
    <xf numFmtId="165" fontId="0" fillId="0" borderId="69" xfId="1" applyNumberFormat="1" applyFont="1" applyBorder="1"/>
    <xf numFmtId="165" fontId="0" fillId="0" borderId="56" xfId="1" applyNumberFormat="1" applyFont="1" applyBorder="1"/>
    <xf numFmtId="165" fontId="0" fillId="0" borderId="61" xfId="1" applyNumberFormat="1" applyFont="1" applyBorder="1"/>
    <xf numFmtId="0" fontId="2" fillId="0" borderId="73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81" xfId="0" applyFont="1" applyFill="1" applyBorder="1" applyAlignment="1">
      <alignment horizontal="center" vertical="center" wrapText="1"/>
    </xf>
    <xf numFmtId="0" fontId="2" fillId="0" borderId="82" xfId="0" applyFont="1" applyFill="1" applyBorder="1" applyAlignment="1">
      <alignment horizontal="center" vertical="center" wrapText="1"/>
    </xf>
    <xf numFmtId="0" fontId="2" fillId="0" borderId="7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71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74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4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2" fillId="0" borderId="7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73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83" xfId="0" applyFont="1" applyBorder="1" applyAlignment="1">
      <alignment horizontal="center" wrapText="1"/>
    </xf>
    <xf numFmtId="0" fontId="2" fillId="0" borderId="80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"/>
  <sheetViews>
    <sheetView view="pageBreakPreview" zoomScale="60" zoomScaleNormal="100" workbookViewId="0">
      <selection activeCell="T20" sqref="T20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5" width="10.7109375" customWidth="1"/>
    <col min="6" max="6" width="12.28515625" customWidth="1"/>
    <col min="7" max="7" width="15.28515625" customWidth="1"/>
    <col min="8" max="8" width="16" customWidth="1"/>
    <col min="9" max="11" width="12.7109375" customWidth="1"/>
    <col min="12" max="12" width="15.140625" style="156" customWidth="1"/>
    <col min="13" max="19" width="15.28515625" customWidth="1"/>
    <col min="20" max="20" width="18.7109375" style="158" customWidth="1"/>
    <col min="21" max="40" width="20" customWidth="1"/>
  </cols>
  <sheetData>
    <row r="1" spans="1:23" x14ac:dyDescent="0.25">
      <c r="A1" s="1" t="s">
        <v>0</v>
      </c>
      <c r="B1" s="1"/>
    </row>
    <row r="2" spans="1:23" x14ac:dyDescent="0.25">
      <c r="A2" s="2" t="s">
        <v>1</v>
      </c>
      <c r="B2" s="2"/>
    </row>
    <row r="3" spans="1:23" ht="15.75" thickBot="1" x14ac:dyDescent="0.3"/>
    <row r="4" spans="1:23" s="159" customFormat="1" ht="15" customHeight="1" x14ac:dyDescent="0.25">
      <c r="A4" s="465" t="s">
        <v>2</v>
      </c>
      <c r="B4" s="471" t="s">
        <v>186</v>
      </c>
      <c r="C4" s="467" t="s">
        <v>187</v>
      </c>
      <c r="D4" s="461" t="s">
        <v>188</v>
      </c>
      <c r="E4" s="469" t="s">
        <v>189</v>
      </c>
      <c r="F4" s="465" t="s">
        <v>190</v>
      </c>
      <c r="G4" s="461" t="s">
        <v>222</v>
      </c>
      <c r="H4" s="463" t="s">
        <v>223</v>
      </c>
      <c r="I4" s="461" t="s">
        <v>224</v>
      </c>
      <c r="J4" s="463" t="s">
        <v>225</v>
      </c>
      <c r="K4" s="465" t="s">
        <v>191</v>
      </c>
      <c r="L4" s="461" t="s">
        <v>226</v>
      </c>
      <c r="M4" s="463" t="s">
        <v>227</v>
      </c>
      <c r="N4" s="461" t="s">
        <v>228</v>
      </c>
      <c r="O4" s="463" t="s">
        <v>229</v>
      </c>
      <c r="P4" s="467" t="s">
        <v>230</v>
      </c>
      <c r="Q4" s="461" t="s">
        <v>231</v>
      </c>
      <c r="R4" s="461" t="s">
        <v>233</v>
      </c>
      <c r="S4" s="469" t="s">
        <v>232</v>
      </c>
      <c r="T4" s="473"/>
      <c r="W4" s="160"/>
    </row>
    <row r="5" spans="1:23" s="159" customFormat="1" ht="45.75" customHeight="1" thickBot="1" x14ac:dyDescent="0.3">
      <c r="A5" s="466"/>
      <c r="B5" s="472"/>
      <c r="C5" s="468"/>
      <c r="D5" s="462"/>
      <c r="E5" s="470"/>
      <c r="F5" s="466"/>
      <c r="G5" s="462"/>
      <c r="H5" s="464"/>
      <c r="I5" s="462"/>
      <c r="J5" s="464"/>
      <c r="K5" s="466"/>
      <c r="L5" s="462"/>
      <c r="M5" s="464"/>
      <c r="N5" s="462"/>
      <c r="O5" s="464"/>
      <c r="P5" s="468"/>
      <c r="Q5" s="462"/>
      <c r="R5" s="462"/>
      <c r="S5" s="470"/>
      <c r="T5" s="473"/>
      <c r="W5" s="160"/>
    </row>
    <row r="6" spans="1:23" x14ac:dyDescent="0.25">
      <c r="A6" s="3" t="s">
        <v>0</v>
      </c>
      <c r="B6" s="82">
        <v>22599</v>
      </c>
      <c r="C6" s="45">
        <v>22730</v>
      </c>
      <c r="D6" s="46">
        <f>B6-C6</f>
        <v>-131</v>
      </c>
      <c r="E6" s="23">
        <f>D6/C6</f>
        <v>-5.7633084029916409E-3</v>
      </c>
      <c r="F6" s="90">
        <v>20925</v>
      </c>
      <c r="G6" s="46">
        <v>15360</v>
      </c>
      <c r="H6" s="142">
        <v>5565</v>
      </c>
      <c r="I6" s="172">
        <f>G6/F6</f>
        <v>0.73405017921146953</v>
      </c>
      <c r="J6" s="161">
        <f>H6/F6</f>
        <v>0.26594982078853047</v>
      </c>
      <c r="K6" s="90">
        <v>20929</v>
      </c>
      <c r="L6" s="46">
        <v>15643</v>
      </c>
      <c r="M6" s="383">
        <f>K6-L6</f>
        <v>5286</v>
      </c>
      <c r="N6" s="310">
        <f>L6/K6</f>
        <v>0.74743179320559994</v>
      </c>
      <c r="O6" s="312">
        <f>M6/K6</f>
        <v>0.25256820679440012</v>
      </c>
      <c r="P6" s="376">
        <f t="shared" ref="P6:P37" si="0">G6-L6</f>
        <v>-283</v>
      </c>
      <c r="Q6" s="310">
        <f t="shared" ref="Q6:Q12" si="1">(G6-L6)/L6</f>
        <v>-1.8091158984849455E-2</v>
      </c>
      <c r="R6" s="311">
        <f t="shared" ref="R6:R37" si="2">H6-M6</f>
        <v>279</v>
      </c>
      <c r="S6" s="312">
        <f t="shared" ref="S6:S12" si="3">(H6-M6)/M6</f>
        <v>5.2780930760499431E-2</v>
      </c>
      <c r="T6"/>
      <c r="W6" s="157"/>
    </row>
    <row r="7" spans="1:23" x14ac:dyDescent="0.25">
      <c r="A7" s="4" t="s">
        <v>3</v>
      </c>
      <c r="B7" s="96">
        <v>1354</v>
      </c>
      <c r="C7" s="53">
        <v>1371</v>
      </c>
      <c r="D7" s="54">
        <f t="shared" ref="D7:D62" si="4">B7-C7</f>
        <v>-17</v>
      </c>
      <c r="E7" s="38">
        <f t="shared" ref="E7:E62" si="5">D7/C7</f>
        <v>-1.2399708242159009E-2</v>
      </c>
      <c r="F7" s="127">
        <v>1268</v>
      </c>
      <c r="G7" s="54">
        <v>1013</v>
      </c>
      <c r="H7" s="143">
        <v>255</v>
      </c>
      <c r="I7" s="173">
        <f t="shared" ref="I7:I62" si="6">G7/F7</f>
        <v>0.79889589905362779</v>
      </c>
      <c r="J7" s="162">
        <f t="shared" ref="J7:J62" si="7">H7/F7</f>
        <v>0.20110410094637224</v>
      </c>
      <c r="K7" s="127">
        <f>K8+K9+K10</f>
        <v>1264</v>
      </c>
      <c r="L7" s="54">
        <v>1028</v>
      </c>
      <c r="M7" s="384">
        <f t="shared" ref="M7:M62" si="8">K7-L7</f>
        <v>236</v>
      </c>
      <c r="N7" s="302">
        <f t="shared" ref="N7:N62" si="9">L7/K7</f>
        <v>0.81329113924050633</v>
      </c>
      <c r="O7" s="303">
        <f t="shared" ref="O7:O62" si="10">M7/K7</f>
        <v>0.18670886075949367</v>
      </c>
      <c r="P7" s="377">
        <f t="shared" si="0"/>
        <v>-15</v>
      </c>
      <c r="Q7" s="302">
        <f t="shared" si="1"/>
        <v>-1.4591439688715954E-2</v>
      </c>
      <c r="R7" s="313">
        <f t="shared" si="2"/>
        <v>19</v>
      </c>
      <c r="S7" s="303">
        <f t="shared" si="3"/>
        <v>8.050847457627118E-2</v>
      </c>
      <c r="T7"/>
      <c r="W7" s="157"/>
    </row>
    <row r="8" spans="1:23" ht="15" customHeight="1" x14ac:dyDescent="0.25">
      <c r="A8" s="8" t="s">
        <v>4</v>
      </c>
      <c r="B8" s="84">
        <v>308</v>
      </c>
      <c r="C8" s="84">
        <v>309</v>
      </c>
      <c r="D8" s="50">
        <f t="shared" si="4"/>
        <v>-1</v>
      </c>
      <c r="E8" s="76">
        <f t="shared" si="5"/>
        <v>-3.2362459546925568E-3</v>
      </c>
      <c r="F8" s="140">
        <v>276</v>
      </c>
      <c r="G8" s="50">
        <v>205</v>
      </c>
      <c r="H8" s="144">
        <v>71</v>
      </c>
      <c r="I8" s="174">
        <f t="shared" si="6"/>
        <v>0.74275362318840576</v>
      </c>
      <c r="J8" s="163">
        <f t="shared" si="7"/>
        <v>0.25724637681159418</v>
      </c>
      <c r="K8" s="140">
        <v>282</v>
      </c>
      <c r="L8" s="50">
        <v>193</v>
      </c>
      <c r="M8" s="385">
        <f t="shared" si="8"/>
        <v>89</v>
      </c>
      <c r="N8" s="208">
        <f t="shared" si="9"/>
        <v>0.68439716312056742</v>
      </c>
      <c r="O8" s="121">
        <f t="shared" si="10"/>
        <v>0.31560283687943264</v>
      </c>
      <c r="P8" s="378">
        <f t="shared" si="0"/>
        <v>12</v>
      </c>
      <c r="Q8" s="208">
        <f t="shared" si="1"/>
        <v>6.2176165803108807E-2</v>
      </c>
      <c r="R8" s="120">
        <f t="shared" si="2"/>
        <v>-18</v>
      </c>
      <c r="S8" s="121">
        <f t="shared" si="3"/>
        <v>-0.20224719101123595</v>
      </c>
      <c r="T8"/>
      <c r="W8" s="157"/>
    </row>
    <row r="9" spans="1:23" x14ac:dyDescent="0.25">
      <c r="A9" s="8" t="s">
        <v>5</v>
      </c>
      <c r="B9" s="84">
        <v>191</v>
      </c>
      <c r="C9" s="49">
        <v>194</v>
      </c>
      <c r="D9" s="50">
        <f t="shared" si="4"/>
        <v>-3</v>
      </c>
      <c r="E9" s="76">
        <f t="shared" si="5"/>
        <v>-1.5463917525773196E-2</v>
      </c>
      <c r="F9" s="140">
        <v>176</v>
      </c>
      <c r="G9" s="50">
        <v>127</v>
      </c>
      <c r="H9" s="144">
        <v>49</v>
      </c>
      <c r="I9" s="174">
        <f t="shared" si="6"/>
        <v>0.72159090909090906</v>
      </c>
      <c r="J9" s="163">
        <f t="shared" si="7"/>
        <v>0.27840909090909088</v>
      </c>
      <c r="K9" s="140">
        <v>170</v>
      </c>
      <c r="L9" s="50">
        <v>133</v>
      </c>
      <c r="M9" s="385">
        <f t="shared" si="8"/>
        <v>37</v>
      </c>
      <c r="N9" s="208">
        <f t="shared" si="9"/>
        <v>0.78235294117647058</v>
      </c>
      <c r="O9" s="121">
        <f t="shared" si="10"/>
        <v>0.21764705882352942</v>
      </c>
      <c r="P9" s="378">
        <f t="shared" si="0"/>
        <v>-6</v>
      </c>
      <c r="Q9" s="208">
        <f t="shared" si="1"/>
        <v>-4.5112781954887216E-2</v>
      </c>
      <c r="R9" s="120">
        <f t="shared" si="2"/>
        <v>12</v>
      </c>
      <c r="S9" s="121">
        <f t="shared" si="3"/>
        <v>0.32432432432432434</v>
      </c>
      <c r="T9"/>
      <c r="W9" s="157"/>
    </row>
    <row r="10" spans="1:23" x14ac:dyDescent="0.25">
      <c r="A10" s="9" t="s">
        <v>6</v>
      </c>
      <c r="B10" s="85">
        <f>B7-(B8+B9)</f>
        <v>855</v>
      </c>
      <c r="C10" s="51">
        <f>C7-(SUM(C8:C9))</f>
        <v>868</v>
      </c>
      <c r="D10" s="52">
        <f t="shared" si="4"/>
        <v>-13</v>
      </c>
      <c r="E10" s="26">
        <f t="shared" si="5"/>
        <v>-1.4976958525345621E-2</v>
      </c>
      <c r="F10" s="141">
        <f>F7-(F8+F9)</f>
        <v>816</v>
      </c>
      <c r="G10" s="52">
        <f>G7-(G8+G9)</f>
        <v>681</v>
      </c>
      <c r="H10" s="145">
        <f>H7-(H8+H9)</f>
        <v>135</v>
      </c>
      <c r="I10" s="175">
        <f t="shared" si="6"/>
        <v>0.8345588235294118</v>
      </c>
      <c r="J10" s="164">
        <f t="shared" si="7"/>
        <v>0.16544117647058823</v>
      </c>
      <c r="K10" s="141">
        <v>812</v>
      </c>
      <c r="L10" s="52">
        <v>702</v>
      </c>
      <c r="M10" s="386">
        <f t="shared" si="8"/>
        <v>110</v>
      </c>
      <c r="N10" s="209">
        <f t="shared" si="9"/>
        <v>0.8645320197044335</v>
      </c>
      <c r="O10" s="125">
        <f t="shared" si="10"/>
        <v>0.1354679802955665</v>
      </c>
      <c r="P10" s="379">
        <f t="shared" si="0"/>
        <v>-21</v>
      </c>
      <c r="Q10" s="209">
        <f t="shared" si="1"/>
        <v>-2.9914529914529916E-2</v>
      </c>
      <c r="R10" s="124">
        <f t="shared" si="2"/>
        <v>25</v>
      </c>
      <c r="S10" s="125">
        <f t="shared" si="3"/>
        <v>0.22727272727272727</v>
      </c>
      <c r="T10"/>
      <c r="W10" s="157"/>
    </row>
    <row r="11" spans="1:23" x14ac:dyDescent="0.25">
      <c r="A11" s="4" t="s">
        <v>7</v>
      </c>
      <c r="B11" s="372">
        <v>397</v>
      </c>
      <c r="C11" s="114">
        <v>420</v>
      </c>
      <c r="D11" s="115">
        <f t="shared" si="4"/>
        <v>-23</v>
      </c>
      <c r="E11" s="24">
        <f t="shared" si="5"/>
        <v>-5.4761904761904762E-2</v>
      </c>
      <c r="F11" s="91">
        <v>371</v>
      </c>
      <c r="G11" s="48">
        <v>314</v>
      </c>
      <c r="H11" s="143">
        <v>57</v>
      </c>
      <c r="I11" s="176">
        <f t="shared" si="6"/>
        <v>0.84636118598382748</v>
      </c>
      <c r="J11" s="165">
        <f t="shared" si="7"/>
        <v>0.15363881401617252</v>
      </c>
      <c r="K11" s="113">
        <f>K12+K13+K14+K15</f>
        <v>392</v>
      </c>
      <c r="L11" s="115">
        <v>326</v>
      </c>
      <c r="M11" s="387">
        <f t="shared" si="8"/>
        <v>66</v>
      </c>
      <c r="N11" s="207">
        <f t="shared" si="9"/>
        <v>0.83163265306122447</v>
      </c>
      <c r="O11" s="116">
        <f t="shared" si="10"/>
        <v>0.1683673469387755</v>
      </c>
      <c r="P11" s="380">
        <f t="shared" si="0"/>
        <v>-12</v>
      </c>
      <c r="Q11" s="207">
        <f t="shared" si="1"/>
        <v>-3.6809815950920248E-2</v>
      </c>
      <c r="R11" s="115">
        <f t="shared" si="2"/>
        <v>-9</v>
      </c>
      <c r="S11" s="116">
        <f t="shared" si="3"/>
        <v>-0.13636363636363635</v>
      </c>
      <c r="T11"/>
      <c r="W11" s="157"/>
    </row>
    <row r="12" spans="1:23" x14ac:dyDescent="0.25">
      <c r="A12" s="8" t="s">
        <v>8</v>
      </c>
      <c r="B12" s="373">
        <v>24</v>
      </c>
      <c r="C12" s="119">
        <v>26</v>
      </c>
      <c r="D12" s="120">
        <f t="shared" si="4"/>
        <v>-2</v>
      </c>
      <c r="E12" s="149">
        <f t="shared" si="5"/>
        <v>-7.6923076923076927E-2</v>
      </c>
      <c r="F12" s="140">
        <v>24</v>
      </c>
      <c r="G12" s="50">
        <v>22</v>
      </c>
      <c r="H12" s="144">
        <v>2</v>
      </c>
      <c r="I12" s="174">
        <f t="shared" si="6"/>
        <v>0.91666666666666663</v>
      </c>
      <c r="J12" s="163">
        <f t="shared" si="7"/>
        <v>8.3333333333333329E-2</v>
      </c>
      <c r="K12" s="328">
        <v>25</v>
      </c>
      <c r="L12" s="120">
        <v>22</v>
      </c>
      <c r="M12" s="385">
        <f t="shared" si="8"/>
        <v>3</v>
      </c>
      <c r="N12" s="304">
        <f t="shared" si="9"/>
        <v>0.88</v>
      </c>
      <c r="O12" s="305">
        <f t="shared" si="10"/>
        <v>0.12</v>
      </c>
      <c r="P12" s="378">
        <f t="shared" si="0"/>
        <v>0</v>
      </c>
      <c r="Q12" s="304">
        <f t="shared" si="1"/>
        <v>0</v>
      </c>
      <c r="R12" s="120">
        <f t="shared" si="2"/>
        <v>-1</v>
      </c>
      <c r="S12" s="305">
        <f t="shared" si="3"/>
        <v>-0.33333333333333331</v>
      </c>
      <c r="T12"/>
      <c r="W12" s="157"/>
    </row>
    <row r="13" spans="1:23" x14ac:dyDescent="0.25">
      <c r="A13" s="8" t="s">
        <v>9</v>
      </c>
      <c r="B13" s="373">
        <v>49</v>
      </c>
      <c r="C13" s="119">
        <v>57</v>
      </c>
      <c r="D13" s="120">
        <f t="shared" si="4"/>
        <v>-8</v>
      </c>
      <c r="E13" s="76">
        <f t="shared" si="5"/>
        <v>-0.14035087719298245</v>
      </c>
      <c r="F13" s="140">
        <v>46</v>
      </c>
      <c r="G13" s="50">
        <v>33</v>
      </c>
      <c r="H13" s="144">
        <v>13</v>
      </c>
      <c r="I13" s="174">
        <f t="shared" si="6"/>
        <v>0.71739130434782605</v>
      </c>
      <c r="J13" s="163">
        <f t="shared" si="7"/>
        <v>0.28260869565217389</v>
      </c>
      <c r="K13" s="328">
        <v>45</v>
      </c>
      <c r="L13" s="120">
        <v>37</v>
      </c>
      <c r="M13" s="385">
        <f t="shared" si="8"/>
        <v>8</v>
      </c>
      <c r="N13" s="208">
        <f t="shared" si="9"/>
        <v>0.82222222222222219</v>
      </c>
      <c r="O13" s="121">
        <f t="shared" si="10"/>
        <v>0.17777777777777778</v>
      </c>
      <c r="P13" s="378">
        <f t="shared" si="0"/>
        <v>-4</v>
      </c>
      <c r="Q13" s="208">
        <f t="shared" ref="Q13:Q44" si="11">(G13-L13)/L13</f>
        <v>-0.10810810810810811</v>
      </c>
      <c r="R13" s="120">
        <f t="shared" si="2"/>
        <v>5</v>
      </c>
      <c r="S13" s="121">
        <f t="shared" ref="S13:S44" si="12">(H13-M13)/M13</f>
        <v>0.625</v>
      </c>
      <c r="T13"/>
      <c r="W13" s="157"/>
    </row>
    <row r="14" spans="1:23" x14ac:dyDescent="0.25">
      <c r="A14" s="8" t="s">
        <v>10</v>
      </c>
      <c r="B14" s="373">
        <v>80</v>
      </c>
      <c r="C14" s="119">
        <v>81</v>
      </c>
      <c r="D14" s="120">
        <f t="shared" si="4"/>
        <v>-1</v>
      </c>
      <c r="E14" s="76">
        <f t="shared" si="5"/>
        <v>-1.2345679012345678E-2</v>
      </c>
      <c r="F14" s="140">
        <v>69</v>
      </c>
      <c r="G14" s="50">
        <v>60</v>
      </c>
      <c r="H14" s="144">
        <v>9</v>
      </c>
      <c r="I14" s="174">
        <f t="shared" si="6"/>
        <v>0.86956521739130432</v>
      </c>
      <c r="J14" s="163">
        <f t="shared" si="7"/>
        <v>0.13043478260869565</v>
      </c>
      <c r="K14" s="328">
        <v>77</v>
      </c>
      <c r="L14" s="120">
        <v>63</v>
      </c>
      <c r="M14" s="385">
        <f t="shared" si="8"/>
        <v>14</v>
      </c>
      <c r="N14" s="208">
        <f t="shared" si="9"/>
        <v>0.81818181818181823</v>
      </c>
      <c r="O14" s="121">
        <f t="shared" si="10"/>
        <v>0.18181818181818182</v>
      </c>
      <c r="P14" s="378">
        <f t="shared" si="0"/>
        <v>-3</v>
      </c>
      <c r="Q14" s="208">
        <f t="shared" si="11"/>
        <v>-4.7619047619047616E-2</v>
      </c>
      <c r="R14" s="120">
        <f t="shared" si="2"/>
        <v>-5</v>
      </c>
      <c r="S14" s="121">
        <f t="shared" si="12"/>
        <v>-0.35714285714285715</v>
      </c>
      <c r="T14"/>
      <c r="W14" s="157"/>
    </row>
    <row r="15" spans="1:23" x14ac:dyDescent="0.25">
      <c r="A15" s="9" t="s">
        <v>11</v>
      </c>
      <c r="B15" s="374">
        <f>B11-(B12+B13+B14)</f>
        <v>244</v>
      </c>
      <c r="C15" s="123">
        <v>256</v>
      </c>
      <c r="D15" s="124">
        <f t="shared" si="4"/>
        <v>-12</v>
      </c>
      <c r="E15" s="26">
        <f t="shared" si="5"/>
        <v>-4.6875E-2</v>
      </c>
      <c r="F15" s="141">
        <f>F11-(F12+F13+F14)</f>
        <v>232</v>
      </c>
      <c r="G15" s="52">
        <f>G11-(G12+G13+G14)</f>
        <v>199</v>
      </c>
      <c r="H15" s="145">
        <f>H11-(H12+H13+H14)</f>
        <v>33</v>
      </c>
      <c r="I15" s="175">
        <f t="shared" si="6"/>
        <v>0.85775862068965514</v>
      </c>
      <c r="J15" s="164">
        <f t="shared" si="7"/>
        <v>0.14224137931034483</v>
      </c>
      <c r="K15" s="330">
        <v>245</v>
      </c>
      <c r="L15" s="124">
        <v>204</v>
      </c>
      <c r="M15" s="386">
        <f t="shared" si="8"/>
        <v>41</v>
      </c>
      <c r="N15" s="209">
        <f t="shared" si="9"/>
        <v>0.83265306122448979</v>
      </c>
      <c r="O15" s="125">
        <f t="shared" si="10"/>
        <v>0.16734693877551021</v>
      </c>
      <c r="P15" s="379">
        <f t="shared" si="0"/>
        <v>-5</v>
      </c>
      <c r="Q15" s="209">
        <f t="shared" si="11"/>
        <v>-2.4509803921568627E-2</v>
      </c>
      <c r="R15" s="124">
        <f t="shared" si="2"/>
        <v>-8</v>
      </c>
      <c r="S15" s="125">
        <f t="shared" si="12"/>
        <v>-0.1951219512195122</v>
      </c>
      <c r="T15"/>
      <c r="W15" s="157"/>
    </row>
    <row r="16" spans="1:23" x14ac:dyDescent="0.25">
      <c r="A16" s="4" t="s">
        <v>12</v>
      </c>
      <c r="B16" s="83">
        <v>842</v>
      </c>
      <c r="C16" s="47">
        <v>851</v>
      </c>
      <c r="D16" s="48">
        <f t="shared" si="4"/>
        <v>-9</v>
      </c>
      <c r="E16" s="24">
        <f t="shared" si="5"/>
        <v>-1.0575793184488837E-2</v>
      </c>
      <c r="F16" s="91">
        <v>771</v>
      </c>
      <c r="G16" s="48">
        <v>571</v>
      </c>
      <c r="H16" s="143">
        <v>200</v>
      </c>
      <c r="I16" s="176">
        <f t="shared" si="6"/>
        <v>0.74059662775616086</v>
      </c>
      <c r="J16" s="165">
        <f t="shared" si="7"/>
        <v>0.25940337224383919</v>
      </c>
      <c r="K16" s="91">
        <f>K17+K18</f>
        <v>779</v>
      </c>
      <c r="L16" s="48">
        <v>581</v>
      </c>
      <c r="M16" s="387">
        <f t="shared" si="8"/>
        <v>198</v>
      </c>
      <c r="N16" s="207">
        <f t="shared" si="9"/>
        <v>0.74582798459563548</v>
      </c>
      <c r="O16" s="116">
        <f t="shared" si="10"/>
        <v>0.25417201540436457</v>
      </c>
      <c r="P16" s="380">
        <f t="shared" si="0"/>
        <v>-10</v>
      </c>
      <c r="Q16" s="207">
        <f t="shared" si="11"/>
        <v>-1.7211703958691909E-2</v>
      </c>
      <c r="R16" s="115">
        <f t="shared" si="2"/>
        <v>2</v>
      </c>
      <c r="S16" s="116">
        <f t="shared" si="12"/>
        <v>1.0101010101010102E-2</v>
      </c>
      <c r="T16"/>
      <c r="W16" s="157"/>
    </row>
    <row r="17" spans="1:23" x14ac:dyDescent="0.25">
      <c r="A17" s="8" t="s">
        <v>13</v>
      </c>
      <c r="B17" s="84">
        <v>506</v>
      </c>
      <c r="C17" s="49">
        <v>500</v>
      </c>
      <c r="D17" s="50">
        <f t="shared" si="4"/>
        <v>6</v>
      </c>
      <c r="E17" s="76">
        <f t="shared" si="5"/>
        <v>1.2E-2</v>
      </c>
      <c r="F17" s="140">
        <v>460</v>
      </c>
      <c r="G17" s="50">
        <v>303</v>
      </c>
      <c r="H17" s="144">
        <v>157</v>
      </c>
      <c r="I17" s="174">
        <f t="shared" si="6"/>
        <v>0.65869565217391302</v>
      </c>
      <c r="J17" s="163">
        <f t="shared" si="7"/>
        <v>0.34130434782608693</v>
      </c>
      <c r="K17" s="140">
        <v>448</v>
      </c>
      <c r="L17" s="50">
        <v>303</v>
      </c>
      <c r="M17" s="385">
        <f t="shared" si="8"/>
        <v>145</v>
      </c>
      <c r="N17" s="208">
        <f t="shared" si="9"/>
        <v>0.6763392857142857</v>
      </c>
      <c r="O17" s="121">
        <f t="shared" si="10"/>
        <v>0.3236607142857143</v>
      </c>
      <c r="P17" s="378">
        <f t="shared" si="0"/>
        <v>0</v>
      </c>
      <c r="Q17" s="208">
        <f t="shared" si="11"/>
        <v>0</v>
      </c>
      <c r="R17" s="120">
        <f t="shared" si="2"/>
        <v>12</v>
      </c>
      <c r="S17" s="121">
        <f t="shared" si="12"/>
        <v>8.2758620689655171E-2</v>
      </c>
      <c r="T17"/>
      <c r="W17" s="157"/>
    </row>
    <row r="18" spans="1:23" x14ac:dyDescent="0.25">
      <c r="A18" s="9" t="s">
        <v>14</v>
      </c>
      <c r="B18" s="85">
        <f>B16-B17</f>
        <v>336</v>
      </c>
      <c r="C18" s="51">
        <f>C16-C17</f>
        <v>351</v>
      </c>
      <c r="D18" s="52">
        <f t="shared" si="4"/>
        <v>-15</v>
      </c>
      <c r="E18" s="26">
        <f t="shared" si="5"/>
        <v>-4.2735042735042736E-2</v>
      </c>
      <c r="F18" s="141">
        <f>F16-F17</f>
        <v>311</v>
      </c>
      <c r="G18" s="52">
        <f>G16-G17</f>
        <v>268</v>
      </c>
      <c r="H18" s="145">
        <f>H16-H17</f>
        <v>43</v>
      </c>
      <c r="I18" s="175">
        <f t="shared" si="6"/>
        <v>0.86173633440514474</v>
      </c>
      <c r="J18" s="164">
        <f t="shared" si="7"/>
        <v>0.13826366559485531</v>
      </c>
      <c r="K18" s="141">
        <v>331</v>
      </c>
      <c r="L18" s="52">
        <v>278</v>
      </c>
      <c r="M18" s="386">
        <f t="shared" si="8"/>
        <v>53</v>
      </c>
      <c r="N18" s="209">
        <f t="shared" si="9"/>
        <v>0.83987915407854985</v>
      </c>
      <c r="O18" s="125">
        <f t="shared" si="10"/>
        <v>0.16012084592145015</v>
      </c>
      <c r="P18" s="379">
        <f t="shared" si="0"/>
        <v>-10</v>
      </c>
      <c r="Q18" s="209">
        <f t="shared" si="11"/>
        <v>-3.5971223021582732E-2</v>
      </c>
      <c r="R18" s="124">
        <f t="shared" si="2"/>
        <v>-10</v>
      </c>
      <c r="S18" s="125">
        <f t="shared" si="12"/>
        <v>-0.18867924528301888</v>
      </c>
      <c r="T18"/>
      <c r="W18" s="157"/>
    </row>
    <row r="19" spans="1:23" x14ac:dyDescent="0.25">
      <c r="A19" s="4" t="s">
        <v>15</v>
      </c>
      <c r="B19" s="83">
        <v>621</v>
      </c>
      <c r="C19" s="47">
        <v>632</v>
      </c>
      <c r="D19" s="48">
        <f t="shared" si="4"/>
        <v>-11</v>
      </c>
      <c r="E19" s="24">
        <f t="shared" si="5"/>
        <v>-1.740506329113924E-2</v>
      </c>
      <c r="F19" s="91">
        <v>559</v>
      </c>
      <c r="G19" s="48">
        <v>470</v>
      </c>
      <c r="H19" s="143">
        <v>89</v>
      </c>
      <c r="I19" s="176">
        <f t="shared" si="6"/>
        <v>0.84078711985688726</v>
      </c>
      <c r="J19" s="165">
        <f t="shared" si="7"/>
        <v>0.15921288014311269</v>
      </c>
      <c r="K19" s="91">
        <f>K20+K21+K22</f>
        <v>595</v>
      </c>
      <c r="L19" s="48">
        <v>490</v>
      </c>
      <c r="M19" s="387">
        <f t="shared" si="8"/>
        <v>105</v>
      </c>
      <c r="N19" s="207">
        <f t="shared" si="9"/>
        <v>0.82352941176470584</v>
      </c>
      <c r="O19" s="116">
        <f t="shared" si="10"/>
        <v>0.17647058823529413</v>
      </c>
      <c r="P19" s="380">
        <f t="shared" si="0"/>
        <v>-20</v>
      </c>
      <c r="Q19" s="207">
        <f t="shared" si="11"/>
        <v>-4.0816326530612242E-2</v>
      </c>
      <c r="R19" s="115">
        <f t="shared" si="2"/>
        <v>-16</v>
      </c>
      <c r="S19" s="116">
        <f t="shared" si="12"/>
        <v>-0.15238095238095239</v>
      </c>
      <c r="T19"/>
      <c r="W19" s="157"/>
    </row>
    <row r="20" spans="1:23" x14ac:dyDescent="0.25">
      <c r="A20" s="8" t="s">
        <v>16</v>
      </c>
      <c r="B20" s="84">
        <v>51</v>
      </c>
      <c r="C20" s="49">
        <v>59</v>
      </c>
      <c r="D20" s="50">
        <f t="shared" si="4"/>
        <v>-8</v>
      </c>
      <c r="E20" s="76">
        <f t="shared" si="5"/>
        <v>-0.13559322033898305</v>
      </c>
      <c r="F20" s="140">
        <v>33</v>
      </c>
      <c r="G20" s="50">
        <v>24</v>
      </c>
      <c r="H20" s="144">
        <v>9</v>
      </c>
      <c r="I20" s="174">
        <f t="shared" si="6"/>
        <v>0.72727272727272729</v>
      </c>
      <c r="J20" s="163">
        <f t="shared" si="7"/>
        <v>0.27272727272727271</v>
      </c>
      <c r="K20" s="140">
        <v>54</v>
      </c>
      <c r="L20" s="50">
        <v>33</v>
      </c>
      <c r="M20" s="385">
        <f t="shared" si="8"/>
        <v>21</v>
      </c>
      <c r="N20" s="208">
        <f t="shared" si="9"/>
        <v>0.61111111111111116</v>
      </c>
      <c r="O20" s="121">
        <f t="shared" si="10"/>
        <v>0.3888888888888889</v>
      </c>
      <c r="P20" s="378">
        <f t="shared" si="0"/>
        <v>-9</v>
      </c>
      <c r="Q20" s="208">
        <f t="shared" si="11"/>
        <v>-0.27272727272727271</v>
      </c>
      <c r="R20" s="120">
        <f t="shared" si="2"/>
        <v>-12</v>
      </c>
      <c r="S20" s="121">
        <f t="shared" si="12"/>
        <v>-0.5714285714285714</v>
      </c>
      <c r="T20"/>
      <c r="W20" s="157"/>
    </row>
    <row r="21" spans="1:23" x14ac:dyDescent="0.25">
      <c r="A21" s="8" t="s">
        <v>17</v>
      </c>
      <c r="B21" s="84">
        <v>85</v>
      </c>
      <c r="C21" s="49">
        <v>86</v>
      </c>
      <c r="D21" s="50">
        <f t="shared" si="4"/>
        <v>-1</v>
      </c>
      <c r="E21" s="76">
        <f t="shared" si="5"/>
        <v>-1.1627906976744186E-2</v>
      </c>
      <c r="F21" s="140">
        <v>80</v>
      </c>
      <c r="G21" s="50">
        <v>67</v>
      </c>
      <c r="H21" s="144">
        <v>13</v>
      </c>
      <c r="I21" s="174">
        <f t="shared" si="6"/>
        <v>0.83750000000000002</v>
      </c>
      <c r="J21" s="163">
        <f t="shared" si="7"/>
        <v>0.16250000000000001</v>
      </c>
      <c r="K21" s="140">
        <v>81</v>
      </c>
      <c r="L21" s="50">
        <v>66</v>
      </c>
      <c r="M21" s="385">
        <f t="shared" si="8"/>
        <v>15</v>
      </c>
      <c r="N21" s="208">
        <f t="shared" si="9"/>
        <v>0.81481481481481477</v>
      </c>
      <c r="O21" s="121">
        <f t="shared" si="10"/>
        <v>0.18518518518518517</v>
      </c>
      <c r="P21" s="378">
        <f t="shared" si="0"/>
        <v>1</v>
      </c>
      <c r="Q21" s="208">
        <f t="shared" si="11"/>
        <v>1.5151515151515152E-2</v>
      </c>
      <c r="R21" s="120">
        <f t="shared" si="2"/>
        <v>-2</v>
      </c>
      <c r="S21" s="121">
        <f t="shared" si="12"/>
        <v>-0.13333333333333333</v>
      </c>
      <c r="T21"/>
      <c r="W21" s="157"/>
    </row>
    <row r="22" spans="1:23" x14ac:dyDescent="0.25">
      <c r="A22" s="9" t="s">
        <v>18</v>
      </c>
      <c r="B22" s="85">
        <f>B19-(B20+B21)</f>
        <v>485</v>
      </c>
      <c r="C22" s="51">
        <f>C19-(SUM(C20:C21))</f>
        <v>487</v>
      </c>
      <c r="D22" s="52">
        <f t="shared" si="4"/>
        <v>-2</v>
      </c>
      <c r="E22" s="26">
        <f t="shared" si="5"/>
        <v>-4.1067761806981521E-3</v>
      </c>
      <c r="F22" s="141">
        <f>F19-(F20+F21)</f>
        <v>446</v>
      </c>
      <c r="G22" s="52">
        <f>G19-(G20+G21)</f>
        <v>379</v>
      </c>
      <c r="H22" s="145">
        <f>H19-(H20+H21)</f>
        <v>67</v>
      </c>
      <c r="I22" s="175">
        <f t="shared" si="6"/>
        <v>0.84977578475336324</v>
      </c>
      <c r="J22" s="164">
        <f t="shared" si="7"/>
        <v>0.15022421524663676</v>
      </c>
      <c r="K22" s="141">
        <v>460</v>
      </c>
      <c r="L22" s="52">
        <v>391</v>
      </c>
      <c r="M22" s="386">
        <f t="shared" si="8"/>
        <v>69</v>
      </c>
      <c r="N22" s="209">
        <f t="shared" si="9"/>
        <v>0.85</v>
      </c>
      <c r="O22" s="125">
        <f t="shared" si="10"/>
        <v>0.15</v>
      </c>
      <c r="P22" s="379">
        <f t="shared" si="0"/>
        <v>-12</v>
      </c>
      <c r="Q22" s="209">
        <f t="shared" si="11"/>
        <v>-3.0690537084398978E-2</v>
      </c>
      <c r="R22" s="124">
        <f t="shared" si="2"/>
        <v>-2</v>
      </c>
      <c r="S22" s="125">
        <f t="shared" si="12"/>
        <v>-2.8985507246376812E-2</v>
      </c>
      <c r="T22"/>
      <c r="W22" s="157"/>
    </row>
    <row r="23" spans="1:23" x14ac:dyDescent="0.25">
      <c r="A23" s="5" t="s">
        <v>19</v>
      </c>
      <c r="B23" s="86">
        <v>442</v>
      </c>
      <c r="C23" s="55">
        <v>444</v>
      </c>
      <c r="D23" s="56">
        <f t="shared" si="4"/>
        <v>-2</v>
      </c>
      <c r="E23" s="27">
        <f t="shared" si="5"/>
        <v>-4.5045045045045045E-3</v>
      </c>
      <c r="F23" s="94">
        <v>427</v>
      </c>
      <c r="G23" s="56">
        <v>359</v>
      </c>
      <c r="H23" s="146">
        <v>68</v>
      </c>
      <c r="I23" s="177">
        <f t="shared" si="6"/>
        <v>0.84074941451990637</v>
      </c>
      <c r="J23" s="166">
        <f t="shared" si="7"/>
        <v>0.15925058548009369</v>
      </c>
      <c r="K23" s="94">
        <v>420</v>
      </c>
      <c r="L23" s="56">
        <v>350</v>
      </c>
      <c r="M23" s="388">
        <f t="shared" si="8"/>
        <v>70</v>
      </c>
      <c r="N23" s="306">
        <f t="shared" si="9"/>
        <v>0.83333333333333337</v>
      </c>
      <c r="O23" s="307">
        <f t="shared" si="10"/>
        <v>0.16666666666666666</v>
      </c>
      <c r="P23" s="381">
        <f t="shared" si="0"/>
        <v>9</v>
      </c>
      <c r="Q23" s="306">
        <f t="shared" si="11"/>
        <v>2.5714285714285714E-2</v>
      </c>
      <c r="R23" s="314">
        <f t="shared" si="2"/>
        <v>-2</v>
      </c>
      <c r="S23" s="307">
        <f t="shared" si="12"/>
        <v>-2.8571428571428571E-2</v>
      </c>
      <c r="T23"/>
      <c r="W23" s="157"/>
    </row>
    <row r="24" spans="1:23" x14ac:dyDescent="0.25">
      <c r="A24" s="128" t="s">
        <v>20</v>
      </c>
      <c r="B24" s="96">
        <v>8350</v>
      </c>
      <c r="C24" s="53">
        <v>8353</v>
      </c>
      <c r="D24" s="54">
        <f t="shared" si="4"/>
        <v>-3</v>
      </c>
      <c r="E24" s="38">
        <f t="shared" si="5"/>
        <v>-3.5915240033520889E-4</v>
      </c>
      <c r="F24" s="127">
        <v>7708</v>
      </c>
      <c r="G24" s="54">
        <v>4799</v>
      </c>
      <c r="H24" s="147">
        <v>2909</v>
      </c>
      <c r="I24" s="173">
        <f t="shared" si="6"/>
        <v>0.62259989621172807</v>
      </c>
      <c r="J24" s="162">
        <f t="shared" si="7"/>
        <v>0.37740010378827193</v>
      </c>
      <c r="K24" s="127">
        <f>K25+K26</f>
        <v>7653</v>
      </c>
      <c r="L24" s="54">
        <v>5005</v>
      </c>
      <c r="M24" s="384">
        <f t="shared" si="8"/>
        <v>2648</v>
      </c>
      <c r="N24" s="302">
        <f t="shared" si="9"/>
        <v>0.65399189860185547</v>
      </c>
      <c r="O24" s="303">
        <f t="shared" si="10"/>
        <v>0.34600810139814453</v>
      </c>
      <c r="P24" s="377">
        <f t="shared" si="0"/>
        <v>-206</v>
      </c>
      <c r="Q24" s="302">
        <f t="shared" si="11"/>
        <v>-4.1158841158841157E-2</v>
      </c>
      <c r="R24" s="313">
        <f t="shared" si="2"/>
        <v>261</v>
      </c>
      <c r="S24" s="303">
        <f t="shared" si="12"/>
        <v>9.8564954682779454E-2</v>
      </c>
      <c r="T24"/>
      <c r="W24" s="157"/>
    </row>
    <row r="25" spans="1:23" x14ac:dyDescent="0.25">
      <c r="A25" s="8" t="s">
        <v>21</v>
      </c>
      <c r="B25" s="84">
        <v>6557</v>
      </c>
      <c r="C25" s="49">
        <v>6536</v>
      </c>
      <c r="D25" s="50">
        <f t="shared" si="4"/>
        <v>21</v>
      </c>
      <c r="E25" s="76">
        <f t="shared" si="5"/>
        <v>3.2129742962056303E-3</v>
      </c>
      <c r="F25" s="140">
        <v>5995</v>
      </c>
      <c r="G25" s="50">
        <v>3315</v>
      </c>
      <c r="H25" s="144">
        <v>2680</v>
      </c>
      <c r="I25" s="174">
        <f t="shared" si="6"/>
        <v>0.55296080066722264</v>
      </c>
      <c r="J25" s="163">
        <f t="shared" si="7"/>
        <v>0.4470391993327773</v>
      </c>
      <c r="K25" s="140">
        <v>5933</v>
      </c>
      <c r="L25" s="50">
        <v>3501</v>
      </c>
      <c r="M25" s="385">
        <f t="shared" si="8"/>
        <v>2432</v>
      </c>
      <c r="N25" s="208">
        <f t="shared" si="9"/>
        <v>0.59008933086128434</v>
      </c>
      <c r="O25" s="121">
        <f t="shared" si="10"/>
        <v>0.40991066913871566</v>
      </c>
      <c r="P25" s="378">
        <f t="shared" si="0"/>
        <v>-186</v>
      </c>
      <c r="Q25" s="208">
        <f t="shared" si="11"/>
        <v>-5.3127677806341048E-2</v>
      </c>
      <c r="R25" s="120">
        <f t="shared" si="2"/>
        <v>248</v>
      </c>
      <c r="S25" s="121">
        <f t="shared" si="12"/>
        <v>0.10197368421052631</v>
      </c>
      <c r="T25"/>
    </row>
    <row r="26" spans="1:23" x14ac:dyDescent="0.25">
      <c r="A26" s="9" t="s">
        <v>22</v>
      </c>
      <c r="B26" s="85">
        <f>B24-B25</f>
        <v>1793</v>
      </c>
      <c r="C26" s="51">
        <f>C24-C25</f>
        <v>1817</v>
      </c>
      <c r="D26" s="52">
        <f t="shared" si="4"/>
        <v>-24</v>
      </c>
      <c r="E26" s="26">
        <f t="shared" si="5"/>
        <v>-1.3208585580627407E-2</v>
      </c>
      <c r="F26" s="141">
        <f>F24-F25</f>
        <v>1713</v>
      </c>
      <c r="G26" s="52">
        <f>G24-G25</f>
        <v>1484</v>
      </c>
      <c r="H26" s="145">
        <f>H24-H25</f>
        <v>229</v>
      </c>
      <c r="I26" s="175">
        <f t="shared" si="6"/>
        <v>0.86631640396964393</v>
      </c>
      <c r="J26" s="164">
        <f t="shared" si="7"/>
        <v>0.13368359603035609</v>
      </c>
      <c r="K26" s="141">
        <v>1720</v>
      </c>
      <c r="L26" s="52">
        <v>1504</v>
      </c>
      <c r="M26" s="386">
        <f t="shared" si="8"/>
        <v>216</v>
      </c>
      <c r="N26" s="209">
        <f t="shared" si="9"/>
        <v>0.87441860465116283</v>
      </c>
      <c r="O26" s="125">
        <f t="shared" si="10"/>
        <v>0.12558139534883722</v>
      </c>
      <c r="P26" s="379">
        <f t="shared" si="0"/>
        <v>-20</v>
      </c>
      <c r="Q26" s="209">
        <f t="shared" si="11"/>
        <v>-1.3297872340425532E-2</v>
      </c>
      <c r="R26" s="124">
        <f t="shared" si="2"/>
        <v>13</v>
      </c>
      <c r="S26" s="125">
        <f t="shared" si="12"/>
        <v>6.0185185185185182E-2</v>
      </c>
      <c r="T26"/>
    </row>
    <row r="27" spans="1:23" x14ac:dyDescent="0.25">
      <c r="A27" s="4" t="s">
        <v>23</v>
      </c>
      <c r="B27" s="83">
        <v>908</v>
      </c>
      <c r="C27" s="47">
        <v>939</v>
      </c>
      <c r="D27" s="48">
        <f t="shared" si="4"/>
        <v>-31</v>
      </c>
      <c r="E27" s="24">
        <f t="shared" si="5"/>
        <v>-3.301384451544196E-2</v>
      </c>
      <c r="F27" s="91">
        <v>837</v>
      </c>
      <c r="G27" s="48">
        <v>673</v>
      </c>
      <c r="H27" s="143">
        <v>164</v>
      </c>
      <c r="I27" s="176">
        <f t="shared" si="6"/>
        <v>0.80406212664277177</v>
      </c>
      <c r="J27" s="165">
        <f t="shared" si="7"/>
        <v>0.1959378733572282</v>
      </c>
      <c r="K27" s="91">
        <f>K28+K29+K30</f>
        <v>851</v>
      </c>
      <c r="L27" s="48">
        <v>684</v>
      </c>
      <c r="M27" s="387">
        <f t="shared" si="8"/>
        <v>167</v>
      </c>
      <c r="N27" s="207">
        <f t="shared" si="9"/>
        <v>0.80376028202115157</v>
      </c>
      <c r="O27" s="116">
        <f t="shared" si="10"/>
        <v>0.19623971797884843</v>
      </c>
      <c r="P27" s="380">
        <f t="shared" si="0"/>
        <v>-11</v>
      </c>
      <c r="Q27" s="207">
        <f t="shared" si="11"/>
        <v>-1.6081871345029239E-2</v>
      </c>
      <c r="R27" s="115">
        <f t="shared" si="2"/>
        <v>-3</v>
      </c>
      <c r="S27" s="116">
        <f t="shared" si="12"/>
        <v>-1.7964071856287425E-2</v>
      </c>
      <c r="T27"/>
    </row>
    <row r="28" spans="1:23" x14ac:dyDescent="0.25">
      <c r="A28" s="8" t="s">
        <v>24</v>
      </c>
      <c r="B28" s="84">
        <v>110</v>
      </c>
      <c r="C28" s="49">
        <v>117</v>
      </c>
      <c r="D28" s="50">
        <f t="shared" si="4"/>
        <v>-7</v>
      </c>
      <c r="E28" s="76">
        <f t="shared" si="5"/>
        <v>-5.9829059829059832E-2</v>
      </c>
      <c r="F28" s="140">
        <v>98</v>
      </c>
      <c r="G28" s="50">
        <v>70</v>
      </c>
      <c r="H28" s="144">
        <v>28</v>
      </c>
      <c r="I28" s="174">
        <f t="shared" si="6"/>
        <v>0.7142857142857143</v>
      </c>
      <c r="J28" s="163">
        <f t="shared" si="7"/>
        <v>0.2857142857142857</v>
      </c>
      <c r="K28" s="140">
        <v>98</v>
      </c>
      <c r="L28" s="50">
        <v>75</v>
      </c>
      <c r="M28" s="385">
        <f t="shared" si="8"/>
        <v>23</v>
      </c>
      <c r="N28" s="208">
        <f t="shared" si="9"/>
        <v>0.76530612244897955</v>
      </c>
      <c r="O28" s="121">
        <f t="shared" si="10"/>
        <v>0.23469387755102042</v>
      </c>
      <c r="P28" s="378">
        <f t="shared" si="0"/>
        <v>-5</v>
      </c>
      <c r="Q28" s="208">
        <f t="shared" si="11"/>
        <v>-6.6666666666666666E-2</v>
      </c>
      <c r="R28" s="120">
        <f t="shared" si="2"/>
        <v>5</v>
      </c>
      <c r="S28" s="121">
        <f t="shared" si="12"/>
        <v>0.21739130434782608</v>
      </c>
      <c r="T28"/>
    </row>
    <row r="29" spans="1:23" x14ac:dyDescent="0.25">
      <c r="A29" s="8" t="s">
        <v>17</v>
      </c>
      <c r="B29" s="84">
        <v>288</v>
      </c>
      <c r="C29" s="49">
        <v>295</v>
      </c>
      <c r="D29" s="50">
        <f t="shared" si="4"/>
        <v>-7</v>
      </c>
      <c r="E29" s="76">
        <f t="shared" si="5"/>
        <v>-2.3728813559322035E-2</v>
      </c>
      <c r="F29" s="140">
        <v>246</v>
      </c>
      <c r="G29" s="50">
        <v>174</v>
      </c>
      <c r="H29" s="144">
        <v>72</v>
      </c>
      <c r="I29" s="174">
        <f t="shared" si="6"/>
        <v>0.70731707317073167</v>
      </c>
      <c r="J29" s="163">
        <f t="shared" si="7"/>
        <v>0.29268292682926828</v>
      </c>
      <c r="K29" s="140">
        <v>271</v>
      </c>
      <c r="L29" s="50">
        <v>186</v>
      </c>
      <c r="M29" s="385">
        <f t="shared" si="8"/>
        <v>85</v>
      </c>
      <c r="N29" s="208">
        <f t="shared" si="9"/>
        <v>0.68634686346863472</v>
      </c>
      <c r="O29" s="121">
        <f t="shared" si="10"/>
        <v>0.31365313653136534</v>
      </c>
      <c r="P29" s="378">
        <f t="shared" si="0"/>
        <v>-12</v>
      </c>
      <c r="Q29" s="208">
        <f t="shared" si="11"/>
        <v>-6.4516129032258063E-2</v>
      </c>
      <c r="R29" s="120">
        <f t="shared" si="2"/>
        <v>-13</v>
      </c>
      <c r="S29" s="121">
        <f t="shared" si="12"/>
        <v>-0.15294117647058825</v>
      </c>
      <c r="T29"/>
    </row>
    <row r="30" spans="1:23" x14ac:dyDescent="0.25">
      <c r="A30" s="9" t="s">
        <v>25</v>
      </c>
      <c r="B30" s="85">
        <f>B27-(B28+B29)</f>
        <v>510</v>
      </c>
      <c r="C30" s="51">
        <f>C27-(C28+C29)</f>
        <v>527</v>
      </c>
      <c r="D30" s="52">
        <f t="shared" si="4"/>
        <v>-17</v>
      </c>
      <c r="E30" s="26">
        <f t="shared" si="5"/>
        <v>-3.2258064516129031E-2</v>
      </c>
      <c r="F30" s="141">
        <f>F27-(F28+F29)</f>
        <v>493</v>
      </c>
      <c r="G30" s="52">
        <f>G27-(G28+G29)</f>
        <v>429</v>
      </c>
      <c r="H30" s="145">
        <f>H27-(H28+H29)</f>
        <v>64</v>
      </c>
      <c r="I30" s="175">
        <f t="shared" si="6"/>
        <v>0.87018255578093306</v>
      </c>
      <c r="J30" s="164">
        <f t="shared" si="7"/>
        <v>0.12981744421906694</v>
      </c>
      <c r="K30" s="141">
        <v>482</v>
      </c>
      <c r="L30" s="52">
        <v>423</v>
      </c>
      <c r="M30" s="386">
        <f t="shared" si="8"/>
        <v>59</v>
      </c>
      <c r="N30" s="209">
        <f t="shared" si="9"/>
        <v>0.87759336099585061</v>
      </c>
      <c r="O30" s="125">
        <f t="shared" si="10"/>
        <v>0.12240663900414937</v>
      </c>
      <c r="P30" s="379">
        <f t="shared" si="0"/>
        <v>6</v>
      </c>
      <c r="Q30" s="209">
        <f t="shared" si="11"/>
        <v>1.4184397163120567E-2</v>
      </c>
      <c r="R30" s="124">
        <f t="shared" si="2"/>
        <v>5</v>
      </c>
      <c r="S30" s="125">
        <f t="shared" si="12"/>
        <v>8.4745762711864403E-2</v>
      </c>
      <c r="T30"/>
    </row>
    <row r="31" spans="1:23" x14ac:dyDescent="0.25">
      <c r="A31" s="4" t="s">
        <v>26</v>
      </c>
      <c r="B31" s="83">
        <v>1229</v>
      </c>
      <c r="C31" s="47">
        <v>1259</v>
      </c>
      <c r="D31" s="48">
        <f t="shared" si="4"/>
        <v>-30</v>
      </c>
      <c r="E31" s="24">
        <f t="shared" si="5"/>
        <v>-2.3828435266084195E-2</v>
      </c>
      <c r="F31" s="91">
        <v>1073</v>
      </c>
      <c r="G31" s="48">
        <v>701</v>
      </c>
      <c r="H31" s="143">
        <v>372</v>
      </c>
      <c r="I31" s="176">
        <f t="shared" si="6"/>
        <v>0.65330848089468774</v>
      </c>
      <c r="J31" s="165">
        <f t="shared" si="7"/>
        <v>0.34669151910531221</v>
      </c>
      <c r="K31" s="91">
        <f>K32+K33</f>
        <v>1121</v>
      </c>
      <c r="L31" s="48">
        <v>751</v>
      </c>
      <c r="M31" s="387">
        <f t="shared" si="8"/>
        <v>370</v>
      </c>
      <c r="N31" s="207">
        <f t="shared" si="9"/>
        <v>0.66993755575379121</v>
      </c>
      <c r="O31" s="116">
        <f t="shared" si="10"/>
        <v>0.33006244424620873</v>
      </c>
      <c r="P31" s="380">
        <f t="shared" si="0"/>
        <v>-50</v>
      </c>
      <c r="Q31" s="207">
        <f t="shared" si="11"/>
        <v>-6.6577896138482029E-2</v>
      </c>
      <c r="R31" s="115">
        <f t="shared" si="2"/>
        <v>2</v>
      </c>
      <c r="S31" s="116">
        <f t="shared" si="12"/>
        <v>5.4054054054054057E-3</v>
      </c>
      <c r="T31"/>
    </row>
    <row r="32" spans="1:23" x14ac:dyDescent="0.25">
      <c r="A32" s="8" t="s">
        <v>27</v>
      </c>
      <c r="B32" s="84">
        <v>743</v>
      </c>
      <c r="C32" s="49">
        <v>754</v>
      </c>
      <c r="D32" s="50">
        <f t="shared" si="4"/>
        <v>-11</v>
      </c>
      <c r="E32" s="76">
        <f t="shared" si="5"/>
        <v>-1.4588859416445624E-2</v>
      </c>
      <c r="F32" s="140">
        <v>628</v>
      </c>
      <c r="G32" s="50">
        <v>332</v>
      </c>
      <c r="H32" s="144">
        <v>296</v>
      </c>
      <c r="I32" s="174">
        <f t="shared" si="6"/>
        <v>0.5286624203821656</v>
      </c>
      <c r="J32" s="163">
        <f t="shared" si="7"/>
        <v>0.4713375796178344</v>
      </c>
      <c r="K32" s="140">
        <v>657</v>
      </c>
      <c r="L32" s="50">
        <v>352</v>
      </c>
      <c r="M32" s="385">
        <f t="shared" si="8"/>
        <v>305</v>
      </c>
      <c r="N32" s="208">
        <f t="shared" si="9"/>
        <v>0.53576864535768642</v>
      </c>
      <c r="O32" s="121">
        <f t="shared" si="10"/>
        <v>0.46423135464231352</v>
      </c>
      <c r="P32" s="378">
        <f t="shared" si="0"/>
        <v>-20</v>
      </c>
      <c r="Q32" s="208">
        <f t="shared" si="11"/>
        <v>-5.6818181818181816E-2</v>
      </c>
      <c r="R32" s="120">
        <f t="shared" si="2"/>
        <v>-9</v>
      </c>
      <c r="S32" s="121">
        <f t="shared" si="12"/>
        <v>-2.9508196721311476E-2</v>
      </c>
      <c r="T32"/>
    </row>
    <row r="33" spans="1:20" x14ac:dyDescent="0.25">
      <c r="A33" s="9" t="s">
        <v>28</v>
      </c>
      <c r="B33" s="85">
        <f>B31-B32</f>
        <v>486</v>
      </c>
      <c r="C33" s="51">
        <f>C31-C32</f>
        <v>505</v>
      </c>
      <c r="D33" s="52">
        <f t="shared" si="4"/>
        <v>-19</v>
      </c>
      <c r="E33" s="26">
        <f t="shared" si="5"/>
        <v>-3.7623762376237622E-2</v>
      </c>
      <c r="F33" s="141">
        <f>F31-F32</f>
        <v>445</v>
      </c>
      <c r="G33" s="52">
        <f>G31-G32</f>
        <v>369</v>
      </c>
      <c r="H33" s="145">
        <f>H31-H32</f>
        <v>76</v>
      </c>
      <c r="I33" s="175">
        <f t="shared" si="6"/>
        <v>0.82921348314606746</v>
      </c>
      <c r="J33" s="164">
        <f t="shared" si="7"/>
        <v>0.17078651685393259</v>
      </c>
      <c r="K33" s="141">
        <v>464</v>
      </c>
      <c r="L33" s="52">
        <v>399</v>
      </c>
      <c r="M33" s="386">
        <f t="shared" si="8"/>
        <v>65</v>
      </c>
      <c r="N33" s="209">
        <f t="shared" si="9"/>
        <v>0.85991379310344829</v>
      </c>
      <c r="O33" s="125">
        <f t="shared" si="10"/>
        <v>0.14008620689655171</v>
      </c>
      <c r="P33" s="379">
        <f t="shared" si="0"/>
        <v>-30</v>
      </c>
      <c r="Q33" s="209">
        <f t="shared" si="11"/>
        <v>-7.5187969924812026E-2</v>
      </c>
      <c r="R33" s="124">
        <f t="shared" si="2"/>
        <v>11</v>
      </c>
      <c r="S33" s="125">
        <f t="shared" si="12"/>
        <v>0.16923076923076924</v>
      </c>
      <c r="T33"/>
    </row>
    <row r="34" spans="1:20" x14ac:dyDescent="0.25">
      <c r="A34" s="4" t="s">
        <v>29</v>
      </c>
      <c r="B34" s="83">
        <v>450</v>
      </c>
      <c r="C34" s="47">
        <v>473</v>
      </c>
      <c r="D34" s="48">
        <f t="shared" si="4"/>
        <v>-23</v>
      </c>
      <c r="E34" s="24">
        <f t="shared" si="5"/>
        <v>-4.8625792811839326E-2</v>
      </c>
      <c r="F34" s="91">
        <v>377</v>
      </c>
      <c r="G34" s="48">
        <v>302</v>
      </c>
      <c r="H34" s="143">
        <v>75</v>
      </c>
      <c r="I34" s="176">
        <f t="shared" si="6"/>
        <v>0.80106100795755963</v>
      </c>
      <c r="J34" s="165">
        <f t="shared" si="7"/>
        <v>0.19893899204244031</v>
      </c>
      <c r="K34" s="91">
        <f>K35+K36</f>
        <v>415</v>
      </c>
      <c r="L34" s="48">
        <v>415</v>
      </c>
      <c r="M34" s="387">
        <f t="shared" si="8"/>
        <v>0</v>
      </c>
      <c r="N34" s="207">
        <f t="shared" si="9"/>
        <v>1</v>
      </c>
      <c r="O34" s="116">
        <f t="shared" si="10"/>
        <v>0</v>
      </c>
      <c r="P34" s="380">
        <f t="shared" si="0"/>
        <v>-113</v>
      </c>
      <c r="Q34" s="207">
        <f t="shared" si="11"/>
        <v>-0.27228915662650605</v>
      </c>
      <c r="R34" s="115">
        <f t="shared" si="2"/>
        <v>75</v>
      </c>
      <c r="S34" s="390" t="s">
        <v>182</v>
      </c>
      <c r="T34"/>
    </row>
    <row r="35" spans="1:20" x14ac:dyDescent="0.25">
      <c r="A35" s="8" t="s">
        <v>30</v>
      </c>
      <c r="B35" s="84">
        <v>86</v>
      </c>
      <c r="C35" s="49">
        <v>89</v>
      </c>
      <c r="D35" s="50">
        <f t="shared" si="4"/>
        <v>-3</v>
      </c>
      <c r="E35" s="76">
        <f t="shared" si="5"/>
        <v>-3.3707865168539325E-2</v>
      </c>
      <c r="F35" s="140">
        <v>81</v>
      </c>
      <c r="G35" s="50">
        <v>50</v>
      </c>
      <c r="H35" s="144">
        <v>31</v>
      </c>
      <c r="I35" s="174">
        <f t="shared" si="6"/>
        <v>0.61728395061728392</v>
      </c>
      <c r="J35" s="163">
        <f t="shared" si="7"/>
        <v>0.38271604938271603</v>
      </c>
      <c r="K35" s="140">
        <v>79</v>
      </c>
      <c r="L35" s="50">
        <v>51</v>
      </c>
      <c r="M35" s="385">
        <f t="shared" si="8"/>
        <v>28</v>
      </c>
      <c r="N35" s="208">
        <f t="shared" si="9"/>
        <v>0.64556962025316456</v>
      </c>
      <c r="O35" s="121">
        <f t="shared" si="10"/>
        <v>0.35443037974683544</v>
      </c>
      <c r="P35" s="378">
        <f t="shared" si="0"/>
        <v>-1</v>
      </c>
      <c r="Q35" s="208">
        <f t="shared" si="11"/>
        <v>-1.9607843137254902E-2</v>
      </c>
      <c r="R35" s="120">
        <f t="shared" si="2"/>
        <v>3</v>
      </c>
      <c r="S35" s="121">
        <f t="shared" si="12"/>
        <v>0.10714285714285714</v>
      </c>
      <c r="T35"/>
    </row>
    <row r="36" spans="1:20" x14ac:dyDescent="0.25">
      <c r="A36" s="9" t="s">
        <v>31</v>
      </c>
      <c r="B36" s="85">
        <f>B34-B35</f>
        <v>364</v>
      </c>
      <c r="C36" s="51">
        <f>C34-C35</f>
        <v>384</v>
      </c>
      <c r="D36" s="52">
        <f t="shared" si="4"/>
        <v>-20</v>
      </c>
      <c r="E36" s="26">
        <f t="shared" si="5"/>
        <v>-5.2083333333333336E-2</v>
      </c>
      <c r="F36" s="141">
        <f>F34-F35</f>
        <v>296</v>
      </c>
      <c r="G36" s="52">
        <f>G34-G35</f>
        <v>252</v>
      </c>
      <c r="H36" s="145">
        <f>H34-H35</f>
        <v>44</v>
      </c>
      <c r="I36" s="175">
        <f t="shared" si="6"/>
        <v>0.85135135135135132</v>
      </c>
      <c r="J36" s="164">
        <f t="shared" si="7"/>
        <v>0.14864864864864866</v>
      </c>
      <c r="K36" s="141">
        <v>336</v>
      </c>
      <c r="L36" s="52">
        <v>279</v>
      </c>
      <c r="M36" s="386">
        <f t="shared" si="8"/>
        <v>57</v>
      </c>
      <c r="N36" s="209">
        <f t="shared" si="9"/>
        <v>0.8303571428571429</v>
      </c>
      <c r="O36" s="125">
        <f t="shared" si="10"/>
        <v>0.16964285714285715</v>
      </c>
      <c r="P36" s="379">
        <f t="shared" si="0"/>
        <v>-27</v>
      </c>
      <c r="Q36" s="209">
        <f t="shared" si="11"/>
        <v>-9.6774193548387094E-2</v>
      </c>
      <c r="R36" s="124">
        <f t="shared" si="2"/>
        <v>-13</v>
      </c>
      <c r="S36" s="125">
        <f t="shared" si="12"/>
        <v>-0.22807017543859648</v>
      </c>
      <c r="T36"/>
    </row>
    <row r="37" spans="1:20" x14ac:dyDescent="0.25">
      <c r="A37" s="5" t="s">
        <v>32</v>
      </c>
      <c r="B37" s="86">
        <v>280</v>
      </c>
      <c r="C37" s="55">
        <v>273</v>
      </c>
      <c r="D37" s="56">
        <f t="shared" si="4"/>
        <v>7</v>
      </c>
      <c r="E37" s="27">
        <f t="shared" si="5"/>
        <v>2.564102564102564E-2</v>
      </c>
      <c r="F37" s="94">
        <v>251</v>
      </c>
      <c r="G37" s="56">
        <v>216</v>
      </c>
      <c r="H37" s="146">
        <v>35</v>
      </c>
      <c r="I37" s="177">
        <f t="shared" si="6"/>
        <v>0.8605577689243028</v>
      </c>
      <c r="J37" s="166">
        <f t="shared" si="7"/>
        <v>0.1394422310756972</v>
      </c>
      <c r="K37" s="94">
        <v>248</v>
      </c>
      <c r="L37" s="56">
        <v>219</v>
      </c>
      <c r="M37" s="388">
        <f t="shared" si="8"/>
        <v>29</v>
      </c>
      <c r="N37" s="306">
        <f t="shared" si="9"/>
        <v>0.88306451612903225</v>
      </c>
      <c r="O37" s="307">
        <f t="shared" si="10"/>
        <v>0.11693548387096774</v>
      </c>
      <c r="P37" s="381">
        <f t="shared" si="0"/>
        <v>-3</v>
      </c>
      <c r="Q37" s="306">
        <f t="shared" si="11"/>
        <v>-1.3698630136986301E-2</v>
      </c>
      <c r="R37" s="314">
        <f t="shared" si="2"/>
        <v>6</v>
      </c>
      <c r="S37" s="307">
        <f t="shared" si="12"/>
        <v>0.20689655172413793</v>
      </c>
      <c r="T37"/>
    </row>
    <row r="38" spans="1:20" x14ac:dyDescent="0.25">
      <c r="A38" s="128" t="s">
        <v>33</v>
      </c>
      <c r="B38" s="96">
        <v>674</v>
      </c>
      <c r="C38" s="53">
        <v>683</v>
      </c>
      <c r="D38" s="54">
        <f t="shared" si="4"/>
        <v>-9</v>
      </c>
      <c r="E38" s="38">
        <f t="shared" si="5"/>
        <v>-1.3177159590043924E-2</v>
      </c>
      <c r="F38" s="127">
        <v>640</v>
      </c>
      <c r="G38" s="54">
        <v>531</v>
      </c>
      <c r="H38" s="147">
        <v>109</v>
      </c>
      <c r="I38" s="173">
        <f t="shared" si="6"/>
        <v>0.82968750000000002</v>
      </c>
      <c r="J38" s="162">
        <f t="shared" si="7"/>
        <v>0.17031250000000001</v>
      </c>
      <c r="K38" s="127">
        <f>K39+K40</f>
        <v>646</v>
      </c>
      <c r="L38" s="54">
        <v>545</v>
      </c>
      <c r="M38" s="384">
        <f t="shared" si="8"/>
        <v>101</v>
      </c>
      <c r="N38" s="302">
        <f t="shared" si="9"/>
        <v>0.84365325077399378</v>
      </c>
      <c r="O38" s="303">
        <f t="shared" si="10"/>
        <v>0.15634674922600619</v>
      </c>
      <c r="P38" s="377">
        <f t="shared" ref="P38:P62" si="13">G38-L38</f>
        <v>-14</v>
      </c>
      <c r="Q38" s="302">
        <f t="shared" si="11"/>
        <v>-2.5688073394495414E-2</v>
      </c>
      <c r="R38" s="313">
        <f t="shared" ref="R38:R62" si="14">H38-M38</f>
        <v>8</v>
      </c>
      <c r="S38" s="303">
        <f t="shared" si="12"/>
        <v>7.9207920792079209E-2</v>
      </c>
      <c r="T38"/>
    </row>
    <row r="39" spans="1:20" x14ac:dyDescent="0.25">
      <c r="A39" s="8" t="s">
        <v>34</v>
      </c>
      <c r="B39" s="84">
        <v>158</v>
      </c>
      <c r="C39" s="49">
        <v>160</v>
      </c>
      <c r="D39" s="50">
        <f t="shared" si="4"/>
        <v>-2</v>
      </c>
      <c r="E39" s="76">
        <f t="shared" si="5"/>
        <v>-1.2500000000000001E-2</v>
      </c>
      <c r="F39" s="140">
        <v>145</v>
      </c>
      <c r="G39" s="50">
        <v>109</v>
      </c>
      <c r="H39" s="144">
        <v>36</v>
      </c>
      <c r="I39" s="174">
        <f t="shared" si="6"/>
        <v>0.75172413793103443</v>
      </c>
      <c r="J39" s="163">
        <f t="shared" si="7"/>
        <v>0.24827586206896551</v>
      </c>
      <c r="K39" s="140">
        <v>148</v>
      </c>
      <c r="L39" s="50">
        <v>118</v>
      </c>
      <c r="M39" s="385">
        <f t="shared" si="8"/>
        <v>30</v>
      </c>
      <c r="N39" s="208">
        <f t="shared" si="9"/>
        <v>0.79729729729729726</v>
      </c>
      <c r="O39" s="121">
        <f t="shared" si="10"/>
        <v>0.20270270270270271</v>
      </c>
      <c r="P39" s="378">
        <f t="shared" si="13"/>
        <v>-9</v>
      </c>
      <c r="Q39" s="208">
        <f t="shared" si="11"/>
        <v>-7.6271186440677971E-2</v>
      </c>
      <c r="R39" s="120">
        <f t="shared" si="14"/>
        <v>6</v>
      </c>
      <c r="S39" s="121">
        <f t="shared" si="12"/>
        <v>0.2</v>
      </c>
      <c r="T39"/>
    </row>
    <row r="40" spans="1:20" x14ac:dyDescent="0.25">
      <c r="A40" s="9" t="s">
        <v>35</v>
      </c>
      <c r="B40" s="85">
        <f>B38-B39</f>
        <v>516</v>
      </c>
      <c r="C40" s="51">
        <f>C38-C39</f>
        <v>523</v>
      </c>
      <c r="D40" s="52">
        <f t="shared" si="4"/>
        <v>-7</v>
      </c>
      <c r="E40" s="26">
        <f t="shared" si="5"/>
        <v>-1.338432122370937E-2</v>
      </c>
      <c r="F40" s="141">
        <f>F38-F39</f>
        <v>495</v>
      </c>
      <c r="G40" s="52">
        <f>G38-G39</f>
        <v>422</v>
      </c>
      <c r="H40" s="145">
        <f>H38-H39</f>
        <v>73</v>
      </c>
      <c r="I40" s="175">
        <f t="shared" si="6"/>
        <v>0.85252525252525257</v>
      </c>
      <c r="J40" s="164">
        <f t="shared" si="7"/>
        <v>0.14747474747474748</v>
      </c>
      <c r="K40" s="141">
        <v>498</v>
      </c>
      <c r="L40" s="52">
        <v>427</v>
      </c>
      <c r="M40" s="386">
        <f t="shared" si="8"/>
        <v>71</v>
      </c>
      <c r="N40" s="209">
        <f t="shared" si="9"/>
        <v>0.85742971887550201</v>
      </c>
      <c r="O40" s="125">
        <f t="shared" si="10"/>
        <v>0.14257028112449799</v>
      </c>
      <c r="P40" s="379">
        <f t="shared" si="13"/>
        <v>-5</v>
      </c>
      <c r="Q40" s="209">
        <f t="shared" si="11"/>
        <v>-1.1709601873536301E-2</v>
      </c>
      <c r="R40" s="124">
        <f t="shared" si="14"/>
        <v>2</v>
      </c>
      <c r="S40" s="125">
        <f t="shared" si="12"/>
        <v>2.8169014084507043E-2</v>
      </c>
      <c r="T40"/>
    </row>
    <row r="41" spans="1:20" x14ac:dyDescent="0.25">
      <c r="A41" s="4" t="s">
        <v>36</v>
      </c>
      <c r="B41" s="83">
        <v>999</v>
      </c>
      <c r="C41" s="47">
        <v>1016</v>
      </c>
      <c r="D41" s="48">
        <f t="shared" si="4"/>
        <v>-17</v>
      </c>
      <c r="E41" s="24">
        <f t="shared" si="5"/>
        <v>-1.6732283464566931E-2</v>
      </c>
      <c r="F41" s="91">
        <v>903</v>
      </c>
      <c r="G41" s="48">
        <v>759</v>
      </c>
      <c r="H41" s="143">
        <v>144</v>
      </c>
      <c r="I41" s="176">
        <f t="shared" si="6"/>
        <v>0.84053156146179397</v>
      </c>
      <c r="J41" s="165">
        <f t="shared" si="7"/>
        <v>0.15946843853820597</v>
      </c>
      <c r="K41" s="91">
        <f>K42+K43</f>
        <v>913</v>
      </c>
      <c r="L41" s="48">
        <v>761</v>
      </c>
      <c r="M41" s="387">
        <f t="shared" si="8"/>
        <v>152</v>
      </c>
      <c r="N41" s="207">
        <f t="shared" si="9"/>
        <v>0.83351588170865276</v>
      </c>
      <c r="O41" s="116">
        <f t="shared" si="10"/>
        <v>0.16648411829134721</v>
      </c>
      <c r="P41" s="380">
        <f t="shared" si="13"/>
        <v>-2</v>
      </c>
      <c r="Q41" s="207">
        <f t="shared" si="11"/>
        <v>-2.6281208935611039E-3</v>
      </c>
      <c r="R41" s="115">
        <f t="shared" si="14"/>
        <v>-8</v>
      </c>
      <c r="S41" s="116">
        <f t="shared" si="12"/>
        <v>-5.2631578947368418E-2</v>
      </c>
      <c r="T41"/>
    </row>
    <row r="42" spans="1:20" x14ac:dyDescent="0.25">
      <c r="A42" s="8" t="s">
        <v>37</v>
      </c>
      <c r="B42" s="84">
        <v>340</v>
      </c>
      <c r="C42" s="49">
        <v>346</v>
      </c>
      <c r="D42" s="50">
        <f t="shared" si="4"/>
        <v>-6</v>
      </c>
      <c r="E42" s="76">
        <f t="shared" si="5"/>
        <v>-1.7341040462427744E-2</v>
      </c>
      <c r="F42" s="140">
        <v>312</v>
      </c>
      <c r="G42" s="50">
        <v>253</v>
      </c>
      <c r="H42" s="144">
        <v>59</v>
      </c>
      <c r="I42" s="174">
        <f t="shared" si="6"/>
        <v>0.8108974358974359</v>
      </c>
      <c r="J42" s="163">
        <f t="shared" si="7"/>
        <v>0.1891025641025641</v>
      </c>
      <c r="K42" s="140">
        <v>304</v>
      </c>
      <c r="L42" s="50">
        <v>240</v>
      </c>
      <c r="M42" s="385">
        <f t="shared" si="8"/>
        <v>64</v>
      </c>
      <c r="N42" s="208">
        <f t="shared" si="9"/>
        <v>0.78947368421052633</v>
      </c>
      <c r="O42" s="121">
        <f t="shared" si="10"/>
        <v>0.21052631578947367</v>
      </c>
      <c r="P42" s="378">
        <f t="shared" si="13"/>
        <v>13</v>
      </c>
      <c r="Q42" s="208">
        <f t="shared" si="11"/>
        <v>5.4166666666666669E-2</v>
      </c>
      <c r="R42" s="120">
        <f t="shared" si="14"/>
        <v>-5</v>
      </c>
      <c r="S42" s="121">
        <f t="shared" si="12"/>
        <v>-7.8125E-2</v>
      </c>
      <c r="T42"/>
    </row>
    <row r="43" spans="1:20" x14ac:dyDescent="0.25">
      <c r="A43" s="9" t="s">
        <v>38</v>
      </c>
      <c r="B43" s="85">
        <f>B41-B42</f>
        <v>659</v>
      </c>
      <c r="C43" s="51">
        <f>C41-C42</f>
        <v>670</v>
      </c>
      <c r="D43" s="52">
        <f t="shared" si="4"/>
        <v>-11</v>
      </c>
      <c r="E43" s="26">
        <f t="shared" si="5"/>
        <v>-1.6417910447761194E-2</v>
      </c>
      <c r="F43" s="141">
        <f>F41-F42</f>
        <v>591</v>
      </c>
      <c r="G43" s="52">
        <f>G41-G42</f>
        <v>506</v>
      </c>
      <c r="H43" s="145">
        <f>H41-H42</f>
        <v>85</v>
      </c>
      <c r="I43" s="175">
        <f t="shared" si="6"/>
        <v>0.85617597292724201</v>
      </c>
      <c r="J43" s="164">
        <f t="shared" si="7"/>
        <v>0.14382402707275804</v>
      </c>
      <c r="K43" s="141">
        <v>609</v>
      </c>
      <c r="L43" s="52">
        <v>521</v>
      </c>
      <c r="M43" s="386">
        <f t="shared" si="8"/>
        <v>88</v>
      </c>
      <c r="N43" s="209">
        <f t="shared" si="9"/>
        <v>0.85550082101806235</v>
      </c>
      <c r="O43" s="125">
        <f t="shared" si="10"/>
        <v>0.14449917898193759</v>
      </c>
      <c r="P43" s="379">
        <f t="shared" si="13"/>
        <v>-15</v>
      </c>
      <c r="Q43" s="209">
        <f t="shared" si="11"/>
        <v>-2.8790786948176585E-2</v>
      </c>
      <c r="R43" s="124">
        <f t="shared" si="14"/>
        <v>-3</v>
      </c>
      <c r="S43" s="125">
        <f t="shared" si="12"/>
        <v>-3.4090909090909088E-2</v>
      </c>
      <c r="T43"/>
    </row>
    <row r="44" spans="1:20" x14ac:dyDescent="0.25">
      <c r="A44" s="4" t="s">
        <v>39</v>
      </c>
      <c r="B44" s="83">
        <v>481</v>
      </c>
      <c r="C44" s="47">
        <v>487</v>
      </c>
      <c r="D44" s="48">
        <f t="shared" si="4"/>
        <v>-6</v>
      </c>
      <c r="E44" s="24">
        <f t="shared" si="5"/>
        <v>-1.2320328542094456E-2</v>
      </c>
      <c r="F44" s="91">
        <v>464</v>
      </c>
      <c r="G44" s="48">
        <v>406</v>
      </c>
      <c r="H44" s="143">
        <v>58</v>
      </c>
      <c r="I44" s="176">
        <f t="shared" si="6"/>
        <v>0.875</v>
      </c>
      <c r="J44" s="165">
        <f t="shared" si="7"/>
        <v>0.125</v>
      </c>
      <c r="K44" s="91">
        <f>K45+K46+K47</f>
        <v>462</v>
      </c>
      <c r="L44" s="48">
        <v>407</v>
      </c>
      <c r="M44" s="387">
        <f t="shared" si="8"/>
        <v>55</v>
      </c>
      <c r="N44" s="207">
        <f t="shared" si="9"/>
        <v>0.88095238095238093</v>
      </c>
      <c r="O44" s="116">
        <f t="shared" si="10"/>
        <v>0.11904761904761904</v>
      </c>
      <c r="P44" s="380">
        <f t="shared" si="13"/>
        <v>-1</v>
      </c>
      <c r="Q44" s="207">
        <f t="shared" si="11"/>
        <v>-2.4570024570024569E-3</v>
      </c>
      <c r="R44" s="115">
        <f t="shared" si="14"/>
        <v>3</v>
      </c>
      <c r="S44" s="116">
        <f t="shared" si="12"/>
        <v>5.4545454545454543E-2</v>
      </c>
      <c r="T44"/>
    </row>
    <row r="45" spans="1:20" x14ac:dyDescent="0.25">
      <c r="A45" s="8" t="s">
        <v>40</v>
      </c>
      <c r="B45" s="84">
        <v>117</v>
      </c>
      <c r="C45" s="49">
        <v>121</v>
      </c>
      <c r="D45" s="50">
        <f t="shared" si="4"/>
        <v>-4</v>
      </c>
      <c r="E45" s="76">
        <f t="shared" si="5"/>
        <v>-3.3057851239669422E-2</v>
      </c>
      <c r="F45" s="140">
        <v>110</v>
      </c>
      <c r="G45" s="50">
        <v>97</v>
      </c>
      <c r="H45" s="144">
        <v>13</v>
      </c>
      <c r="I45" s="174">
        <f t="shared" si="6"/>
        <v>0.88181818181818183</v>
      </c>
      <c r="J45" s="163">
        <f t="shared" si="7"/>
        <v>0.11818181818181818</v>
      </c>
      <c r="K45" s="140">
        <v>120</v>
      </c>
      <c r="L45" s="50">
        <v>106</v>
      </c>
      <c r="M45" s="385">
        <f t="shared" si="8"/>
        <v>14</v>
      </c>
      <c r="N45" s="208">
        <f t="shared" si="9"/>
        <v>0.8833333333333333</v>
      </c>
      <c r="O45" s="121">
        <f t="shared" si="10"/>
        <v>0.11666666666666667</v>
      </c>
      <c r="P45" s="378">
        <f t="shared" si="13"/>
        <v>-9</v>
      </c>
      <c r="Q45" s="208">
        <f t="shared" ref="Q45:Q62" si="15">(G45-L45)/L45</f>
        <v>-8.4905660377358486E-2</v>
      </c>
      <c r="R45" s="120">
        <f t="shared" si="14"/>
        <v>-1</v>
      </c>
      <c r="S45" s="121">
        <f t="shared" ref="S45:S62" si="16">(H45-M45)/M45</f>
        <v>-7.1428571428571425E-2</v>
      </c>
    </row>
    <row r="46" spans="1:20" x14ac:dyDescent="0.25">
      <c r="A46" s="8" t="s">
        <v>41</v>
      </c>
      <c r="B46" s="84">
        <v>38</v>
      </c>
      <c r="C46" s="49">
        <v>40</v>
      </c>
      <c r="D46" s="50">
        <f t="shared" si="4"/>
        <v>-2</v>
      </c>
      <c r="E46" s="76">
        <f t="shared" si="5"/>
        <v>-0.05</v>
      </c>
      <c r="F46" s="140">
        <v>37</v>
      </c>
      <c r="G46" s="50">
        <v>31</v>
      </c>
      <c r="H46" s="144">
        <v>6</v>
      </c>
      <c r="I46" s="174">
        <f t="shared" si="6"/>
        <v>0.83783783783783783</v>
      </c>
      <c r="J46" s="163">
        <f t="shared" si="7"/>
        <v>0.16216216216216217</v>
      </c>
      <c r="K46" s="140">
        <v>36</v>
      </c>
      <c r="L46" s="50">
        <v>30</v>
      </c>
      <c r="M46" s="385">
        <f t="shared" si="8"/>
        <v>6</v>
      </c>
      <c r="N46" s="208">
        <f t="shared" si="9"/>
        <v>0.83333333333333337</v>
      </c>
      <c r="O46" s="121">
        <f t="shared" si="10"/>
        <v>0.16666666666666666</v>
      </c>
      <c r="P46" s="378">
        <f t="shared" si="13"/>
        <v>1</v>
      </c>
      <c r="Q46" s="208">
        <f t="shared" si="15"/>
        <v>3.3333333333333333E-2</v>
      </c>
      <c r="R46" s="120">
        <f t="shared" si="14"/>
        <v>0</v>
      </c>
      <c r="S46" s="121">
        <f t="shared" si="16"/>
        <v>0</v>
      </c>
    </row>
    <row r="47" spans="1:20" x14ac:dyDescent="0.25">
      <c r="A47" s="9" t="s">
        <v>42</v>
      </c>
      <c r="B47" s="87">
        <f>B44-(B45+B46)</f>
        <v>326</v>
      </c>
      <c r="C47" s="51">
        <f>C44-(C45+C46)</f>
        <v>326</v>
      </c>
      <c r="D47" s="52">
        <f t="shared" si="4"/>
        <v>0</v>
      </c>
      <c r="E47" s="26">
        <f t="shared" si="5"/>
        <v>0</v>
      </c>
      <c r="F47" s="141">
        <f>F44-(F45+F46)</f>
        <v>317</v>
      </c>
      <c r="G47" s="52">
        <f>G44-(G45+G46)</f>
        <v>278</v>
      </c>
      <c r="H47" s="145">
        <f>H44-(H45+H46)</f>
        <v>39</v>
      </c>
      <c r="I47" s="175">
        <f t="shared" si="6"/>
        <v>0.87697160883280756</v>
      </c>
      <c r="J47" s="164">
        <f t="shared" si="7"/>
        <v>0.12302839116719243</v>
      </c>
      <c r="K47" s="141">
        <v>306</v>
      </c>
      <c r="L47" s="52">
        <v>271</v>
      </c>
      <c r="M47" s="386">
        <f t="shared" si="8"/>
        <v>35</v>
      </c>
      <c r="N47" s="209">
        <f t="shared" si="9"/>
        <v>0.8856209150326797</v>
      </c>
      <c r="O47" s="125">
        <f t="shared" si="10"/>
        <v>0.11437908496732026</v>
      </c>
      <c r="P47" s="379">
        <f t="shared" si="13"/>
        <v>7</v>
      </c>
      <c r="Q47" s="209">
        <f t="shared" si="15"/>
        <v>2.5830258302583026E-2</v>
      </c>
      <c r="R47" s="124">
        <f t="shared" si="14"/>
        <v>4</v>
      </c>
      <c r="S47" s="125">
        <f t="shared" si="16"/>
        <v>0.11428571428571428</v>
      </c>
    </row>
    <row r="48" spans="1:20" x14ac:dyDescent="0.25">
      <c r="A48" s="5" t="s">
        <v>43</v>
      </c>
      <c r="B48" s="86">
        <v>331</v>
      </c>
      <c r="C48" s="55">
        <v>348</v>
      </c>
      <c r="D48" s="56">
        <f t="shared" si="4"/>
        <v>-17</v>
      </c>
      <c r="E48" s="27">
        <f t="shared" si="5"/>
        <v>-4.8850574712643681E-2</v>
      </c>
      <c r="F48" s="94">
        <v>311</v>
      </c>
      <c r="G48" s="56">
        <v>254</v>
      </c>
      <c r="H48" s="146">
        <v>57</v>
      </c>
      <c r="I48" s="177">
        <f t="shared" si="6"/>
        <v>0.81672025723472674</v>
      </c>
      <c r="J48" s="166">
        <f t="shared" si="7"/>
        <v>0.18327974276527331</v>
      </c>
      <c r="K48" s="94">
        <v>329</v>
      </c>
      <c r="L48" s="56">
        <v>254</v>
      </c>
      <c r="M48" s="388">
        <f t="shared" si="8"/>
        <v>75</v>
      </c>
      <c r="N48" s="306">
        <f t="shared" si="9"/>
        <v>0.77203647416413379</v>
      </c>
      <c r="O48" s="307">
        <f t="shared" si="10"/>
        <v>0.22796352583586627</v>
      </c>
      <c r="P48" s="381">
        <f t="shared" si="13"/>
        <v>0</v>
      </c>
      <c r="Q48" s="306">
        <f t="shared" si="15"/>
        <v>0</v>
      </c>
      <c r="R48" s="314">
        <f t="shared" si="14"/>
        <v>-18</v>
      </c>
      <c r="S48" s="307">
        <f t="shared" si="16"/>
        <v>-0.24</v>
      </c>
    </row>
    <row r="49" spans="1:19" x14ac:dyDescent="0.25">
      <c r="A49" s="128" t="s">
        <v>44</v>
      </c>
      <c r="B49" s="375">
        <v>1808</v>
      </c>
      <c r="C49" s="171">
        <v>1729</v>
      </c>
      <c r="D49" s="313">
        <f t="shared" si="4"/>
        <v>79</v>
      </c>
      <c r="E49" s="303">
        <f t="shared" si="5"/>
        <v>4.5691150954308847E-2</v>
      </c>
      <c r="F49" s="127">
        <v>1703</v>
      </c>
      <c r="G49" s="54">
        <v>1333</v>
      </c>
      <c r="H49" s="147">
        <v>370</v>
      </c>
      <c r="I49" s="173">
        <f t="shared" si="6"/>
        <v>0.78273634762184385</v>
      </c>
      <c r="J49" s="162">
        <f t="shared" si="7"/>
        <v>0.2172636523781562</v>
      </c>
      <c r="K49" s="329">
        <f>K50+K51+K52+K53</f>
        <v>1591</v>
      </c>
      <c r="L49" s="313">
        <v>1239</v>
      </c>
      <c r="M49" s="384">
        <f t="shared" si="8"/>
        <v>352</v>
      </c>
      <c r="N49" s="302">
        <f t="shared" si="9"/>
        <v>0.77875549968573221</v>
      </c>
      <c r="O49" s="303">
        <f t="shared" si="10"/>
        <v>0.22124450031426776</v>
      </c>
      <c r="P49" s="377">
        <f t="shared" si="13"/>
        <v>94</v>
      </c>
      <c r="Q49" s="302">
        <f t="shared" si="15"/>
        <v>7.5867635189669089E-2</v>
      </c>
      <c r="R49" s="313">
        <f t="shared" si="14"/>
        <v>18</v>
      </c>
      <c r="S49" s="303">
        <f t="shared" si="16"/>
        <v>5.113636363636364E-2</v>
      </c>
    </row>
    <row r="50" spans="1:19" x14ac:dyDescent="0.25">
      <c r="A50" s="8" t="s">
        <v>45</v>
      </c>
      <c r="B50" s="373">
        <v>1028</v>
      </c>
      <c r="C50" s="119">
        <v>978</v>
      </c>
      <c r="D50" s="120">
        <f t="shared" si="4"/>
        <v>50</v>
      </c>
      <c r="E50" s="121">
        <f t="shared" si="5"/>
        <v>5.112474437627812E-2</v>
      </c>
      <c r="F50" s="140">
        <v>959</v>
      </c>
      <c r="G50" s="50">
        <v>686</v>
      </c>
      <c r="H50" s="144">
        <v>273</v>
      </c>
      <c r="I50" s="174">
        <f t="shared" si="6"/>
        <v>0.71532846715328469</v>
      </c>
      <c r="J50" s="163">
        <f t="shared" si="7"/>
        <v>0.28467153284671531</v>
      </c>
      <c r="K50" s="328">
        <v>886</v>
      </c>
      <c r="L50" s="120">
        <v>623</v>
      </c>
      <c r="M50" s="385">
        <f t="shared" si="8"/>
        <v>263</v>
      </c>
      <c r="N50" s="208">
        <f t="shared" si="9"/>
        <v>0.70316027088036115</v>
      </c>
      <c r="O50" s="121">
        <f t="shared" si="10"/>
        <v>0.29683972911963885</v>
      </c>
      <c r="P50" s="378">
        <f t="shared" si="13"/>
        <v>63</v>
      </c>
      <c r="Q50" s="208">
        <f t="shared" si="15"/>
        <v>0.10112359550561797</v>
      </c>
      <c r="R50" s="120">
        <f t="shared" si="14"/>
        <v>10</v>
      </c>
      <c r="S50" s="121">
        <f t="shared" si="16"/>
        <v>3.8022813688212927E-2</v>
      </c>
    </row>
    <row r="51" spans="1:19" x14ac:dyDescent="0.25">
      <c r="A51" s="8" t="s">
        <v>46</v>
      </c>
      <c r="B51" s="373">
        <v>103</v>
      </c>
      <c r="C51" s="119">
        <v>79</v>
      </c>
      <c r="D51" s="120">
        <f t="shared" si="4"/>
        <v>24</v>
      </c>
      <c r="E51" s="121">
        <f t="shared" si="5"/>
        <v>0.30379746835443039</v>
      </c>
      <c r="F51" s="140">
        <v>97</v>
      </c>
      <c r="G51" s="50">
        <v>80</v>
      </c>
      <c r="H51" s="144">
        <v>17</v>
      </c>
      <c r="I51" s="174">
        <f t="shared" si="6"/>
        <v>0.82474226804123707</v>
      </c>
      <c r="J51" s="163">
        <f t="shared" si="7"/>
        <v>0.17525773195876287</v>
      </c>
      <c r="K51" s="328">
        <v>74</v>
      </c>
      <c r="L51" s="120">
        <v>67</v>
      </c>
      <c r="M51" s="385">
        <f t="shared" si="8"/>
        <v>7</v>
      </c>
      <c r="N51" s="208">
        <f t="shared" si="9"/>
        <v>0.90540540540540537</v>
      </c>
      <c r="O51" s="121">
        <f t="shared" si="10"/>
        <v>9.45945945945946E-2</v>
      </c>
      <c r="P51" s="378">
        <f t="shared" si="13"/>
        <v>13</v>
      </c>
      <c r="Q51" s="208">
        <f t="shared" si="15"/>
        <v>0.19402985074626866</v>
      </c>
      <c r="R51" s="120">
        <f t="shared" si="14"/>
        <v>10</v>
      </c>
      <c r="S51" s="121">
        <f t="shared" si="16"/>
        <v>1.4285714285714286</v>
      </c>
    </row>
    <row r="52" spans="1:19" x14ac:dyDescent="0.25">
      <c r="A52" s="8" t="s">
        <v>47</v>
      </c>
      <c r="B52" s="373">
        <v>44</v>
      </c>
      <c r="C52" s="119">
        <v>52</v>
      </c>
      <c r="D52" s="120">
        <f t="shared" si="4"/>
        <v>-8</v>
      </c>
      <c r="E52" s="121">
        <f t="shared" si="5"/>
        <v>-0.15384615384615385</v>
      </c>
      <c r="F52" s="140">
        <v>44</v>
      </c>
      <c r="G52" s="50">
        <v>28</v>
      </c>
      <c r="H52" s="144">
        <v>16</v>
      </c>
      <c r="I52" s="174">
        <f t="shared" si="6"/>
        <v>0.63636363636363635</v>
      </c>
      <c r="J52" s="163">
        <f t="shared" si="7"/>
        <v>0.36363636363636365</v>
      </c>
      <c r="K52" s="328">
        <v>44</v>
      </c>
      <c r="L52" s="120">
        <v>34</v>
      </c>
      <c r="M52" s="385">
        <f t="shared" si="8"/>
        <v>10</v>
      </c>
      <c r="N52" s="208">
        <f t="shared" si="9"/>
        <v>0.77272727272727271</v>
      </c>
      <c r="O52" s="121">
        <f t="shared" si="10"/>
        <v>0.22727272727272727</v>
      </c>
      <c r="P52" s="378">
        <f t="shared" si="13"/>
        <v>-6</v>
      </c>
      <c r="Q52" s="208">
        <f t="shared" si="15"/>
        <v>-0.17647058823529413</v>
      </c>
      <c r="R52" s="120">
        <f t="shared" si="14"/>
        <v>6</v>
      </c>
      <c r="S52" s="121">
        <f t="shared" si="16"/>
        <v>0.6</v>
      </c>
    </row>
    <row r="53" spans="1:19" x14ac:dyDescent="0.25">
      <c r="A53" s="9" t="s">
        <v>48</v>
      </c>
      <c r="B53" s="374">
        <f>B49-(B50+B51+B52)</f>
        <v>633</v>
      </c>
      <c r="C53" s="123">
        <f>C49-(C50+C51+C52)</f>
        <v>620</v>
      </c>
      <c r="D53" s="124">
        <f t="shared" si="4"/>
        <v>13</v>
      </c>
      <c r="E53" s="125">
        <f t="shared" si="5"/>
        <v>2.0967741935483872E-2</v>
      </c>
      <c r="F53" s="141">
        <f>F49-(F50+F51+F52)</f>
        <v>603</v>
      </c>
      <c r="G53" s="52">
        <f>G49-(G50+G51+G52)</f>
        <v>539</v>
      </c>
      <c r="H53" s="145">
        <f>H49-(H50+H51+H52)</f>
        <v>64</v>
      </c>
      <c r="I53" s="175">
        <f t="shared" si="6"/>
        <v>0.89386401326699838</v>
      </c>
      <c r="J53" s="164">
        <f t="shared" si="7"/>
        <v>0.10613598673300166</v>
      </c>
      <c r="K53" s="330">
        <v>587</v>
      </c>
      <c r="L53" s="124">
        <v>515</v>
      </c>
      <c r="M53" s="386">
        <f t="shared" si="8"/>
        <v>72</v>
      </c>
      <c r="N53" s="209">
        <f t="shared" si="9"/>
        <v>0.87734241908006816</v>
      </c>
      <c r="O53" s="125">
        <f t="shared" si="10"/>
        <v>0.12265758091993186</v>
      </c>
      <c r="P53" s="379">
        <f t="shared" si="13"/>
        <v>24</v>
      </c>
      <c r="Q53" s="209">
        <f t="shared" si="15"/>
        <v>4.6601941747572817E-2</v>
      </c>
      <c r="R53" s="124">
        <f t="shared" si="14"/>
        <v>-8</v>
      </c>
      <c r="S53" s="125">
        <f t="shared" si="16"/>
        <v>-0.1111111111111111</v>
      </c>
    </row>
    <row r="54" spans="1:19" x14ac:dyDescent="0.25">
      <c r="A54" s="5" t="s">
        <v>49</v>
      </c>
      <c r="B54" s="86">
        <v>617</v>
      </c>
      <c r="C54" s="55">
        <v>623</v>
      </c>
      <c r="D54" s="56">
        <f t="shared" si="4"/>
        <v>-6</v>
      </c>
      <c r="E54" s="27">
        <f t="shared" si="5"/>
        <v>-9.630818619582664E-3</v>
      </c>
      <c r="F54" s="94">
        <v>580</v>
      </c>
      <c r="G54" s="56">
        <v>487</v>
      </c>
      <c r="H54" s="146">
        <v>93</v>
      </c>
      <c r="I54" s="177">
        <f t="shared" si="6"/>
        <v>0.83965517241379306</v>
      </c>
      <c r="J54" s="166">
        <f t="shared" si="7"/>
        <v>0.16034482758620688</v>
      </c>
      <c r="K54" s="331">
        <v>593</v>
      </c>
      <c r="L54" s="314">
        <v>507</v>
      </c>
      <c r="M54" s="388">
        <f t="shared" si="8"/>
        <v>86</v>
      </c>
      <c r="N54" s="306">
        <f t="shared" si="9"/>
        <v>0.85497470489038785</v>
      </c>
      <c r="O54" s="307">
        <f t="shared" si="10"/>
        <v>0.14502529510961215</v>
      </c>
      <c r="P54" s="381">
        <f t="shared" si="13"/>
        <v>-20</v>
      </c>
      <c r="Q54" s="306">
        <f t="shared" si="15"/>
        <v>-3.9447731755424063E-2</v>
      </c>
      <c r="R54" s="314">
        <f t="shared" si="14"/>
        <v>7</v>
      </c>
      <c r="S54" s="307">
        <f t="shared" si="16"/>
        <v>8.1395348837209308E-2</v>
      </c>
    </row>
    <row r="55" spans="1:19" x14ac:dyDescent="0.25">
      <c r="A55" s="4" t="s">
        <v>50</v>
      </c>
      <c r="B55" s="83">
        <v>323</v>
      </c>
      <c r="C55" s="47">
        <v>328</v>
      </c>
      <c r="D55" s="48">
        <f t="shared" si="4"/>
        <v>-5</v>
      </c>
      <c r="E55" s="24">
        <f t="shared" si="5"/>
        <v>-1.524390243902439E-2</v>
      </c>
      <c r="F55" s="91">
        <v>310</v>
      </c>
      <c r="G55" s="48">
        <v>274</v>
      </c>
      <c r="H55" s="143">
        <v>36</v>
      </c>
      <c r="I55" s="176">
        <f t="shared" si="6"/>
        <v>0.88387096774193552</v>
      </c>
      <c r="J55" s="165">
        <f t="shared" si="7"/>
        <v>0.11612903225806452</v>
      </c>
      <c r="K55" s="91">
        <f>K56+K57</f>
        <v>313</v>
      </c>
      <c r="L55" s="48">
        <v>278</v>
      </c>
      <c r="M55" s="387">
        <f t="shared" si="8"/>
        <v>35</v>
      </c>
      <c r="N55" s="207">
        <f t="shared" si="9"/>
        <v>0.88817891373801916</v>
      </c>
      <c r="O55" s="116">
        <f t="shared" si="10"/>
        <v>0.11182108626198083</v>
      </c>
      <c r="P55" s="380">
        <f t="shared" si="13"/>
        <v>-4</v>
      </c>
      <c r="Q55" s="207">
        <f t="shared" si="15"/>
        <v>-1.4388489208633094E-2</v>
      </c>
      <c r="R55" s="115">
        <f t="shared" si="14"/>
        <v>1</v>
      </c>
      <c r="S55" s="116">
        <f t="shared" si="16"/>
        <v>2.8571428571428571E-2</v>
      </c>
    </row>
    <row r="56" spans="1:19" x14ac:dyDescent="0.25">
      <c r="A56" s="8" t="s">
        <v>51</v>
      </c>
      <c r="B56" s="84">
        <v>79</v>
      </c>
      <c r="C56" s="49">
        <v>91</v>
      </c>
      <c r="D56" s="50">
        <f t="shared" si="4"/>
        <v>-12</v>
      </c>
      <c r="E56" s="76">
        <f t="shared" si="5"/>
        <v>-0.13186813186813187</v>
      </c>
      <c r="F56" s="140">
        <v>79</v>
      </c>
      <c r="G56" s="50">
        <v>70</v>
      </c>
      <c r="H56" s="144">
        <v>9</v>
      </c>
      <c r="I56" s="174">
        <f t="shared" si="6"/>
        <v>0.88607594936708856</v>
      </c>
      <c r="J56" s="163">
        <f t="shared" si="7"/>
        <v>0.11392405063291139</v>
      </c>
      <c r="K56" s="140">
        <v>88</v>
      </c>
      <c r="L56" s="50">
        <v>74</v>
      </c>
      <c r="M56" s="385">
        <f t="shared" si="8"/>
        <v>14</v>
      </c>
      <c r="N56" s="208">
        <f t="shared" si="9"/>
        <v>0.84090909090909094</v>
      </c>
      <c r="O56" s="121">
        <f t="shared" si="10"/>
        <v>0.15909090909090909</v>
      </c>
      <c r="P56" s="378">
        <f t="shared" si="13"/>
        <v>-4</v>
      </c>
      <c r="Q56" s="208">
        <f t="shared" si="15"/>
        <v>-5.4054054054054057E-2</v>
      </c>
      <c r="R56" s="120">
        <f t="shared" si="14"/>
        <v>-5</v>
      </c>
      <c r="S56" s="121">
        <f t="shared" si="16"/>
        <v>-0.35714285714285715</v>
      </c>
    </row>
    <row r="57" spans="1:19" x14ac:dyDescent="0.25">
      <c r="A57" s="9" t="s">
        <v>52</v>
      </c>
      <c r="B57" s="85">
        <f>B55-B56</f>
        <v>244</v>
      </c>
      <c r="C57" s="51">
        <f>C55-C56</f>
        <v>237</v>
      </c>
      <c r="D57" s="52">
        <f t="shared" si="4"/>
        <v>7</v>
      </c>
      <c r="E57" s="26">
        <f t="shared" si="5"/>
        <v>2.9535864978902954E-2</v>
      </c>
      <c r="F57" s="141">
        <f>F55-F56</f>
        <v>231</v>
      </c>
      <c r="G57" s="52">
        <f>G55-G56</f>
        <v>204</v>
      </c>
      <c r="H57" s="145">
        <f>H55-H56</f>
        <v>27</v>
      </c>
      <c r="I57" s="175">
        <f t="shared" si="6"/>
        <v>0.88311688311688308</v>
      </c>
      <c r="J57" s="164">
        <f t="shared" si="7"/>
        <v>0.11688311688311688</v>
      </c>
      <c r="K57" s="141">
        <v>225</v>
      </c>
      <c r="L57" s="52">
        <v>204</v>
      </c>
      <c r="M57" s="386">
        <f t="shared" si="8"/>
        <v>21</v>
      </c>
      <c r="N57" s="209">
        <f t="shared" si="9"/>
        <v>0.90666666666666662</v>
      </c>
      <c r="O57" s="125">
        <f t="shared" si="10"/>
        <v>9.3333333333333338E-2</v>
      </c>
      <c r="P57" s="379">
        <f t="shared" si="13"/>
        <v>0</v>
      </c>
      <c r="Q57" s="209">
        <f t="shared" si="15"/>
        <v>0</v>
      </c>
      <c r="R57" s="124">
        <f t="shared" si="14"/>
        <v>6</v>
      </c>
      <c r="S57" s="125">
        <f t="shared" si="16"/>
        <v>0.2857142857142857</v>
      </c>
    </row>
    <row r="58" spans="1:19" x14ac:dyDescent="0.25">
      <c r="A58" s="5" t="s">
        <v>53</v>
      </c>
      <c r="B58" s="86">
        <v>522</v>
      </c>
      <c r="C58" s="55">
        <v>541</v>
      </c>
      <c r="D58" s="56">
        <f t="shared" si="4"/>
        <v>-19</v>
      </c>
      <c r="E58" s="27">
        <f t="shared" si="5"/>
        <v>-3.512014787430684E-2</v>
      </c>
      <c r="F58" s="94">
        <v>476</v>
      </c>
      <c r="G58" s="56">
        <v>403</v>
      </c>
      <c r="H58" s="146">
        <v>73</v>
      </c>
      <c r="I58" s="177">
        <f t="shared" si="6"/>
        <v>0.84663865546218486</v>
      </c>
      <c r="J58" s="166">
        <f t="shared" si="7"/>
        <v>0.15336134453781514</v>
      </c>
      <c r="K58" s="94">
        <v>495</v>
      </c>
      <c r="L58" s="56">
        <v>435</v>
      </c>
      <c r="M58" s="388">
        <f t="shared" si="8"/>
        <v>60</v>
      </c>
      <c r="N58" s="306">
        <f t="shared" si="9"/>
        <v>0.87878787878787878</v>
      </c>
      <c r="O58" s="307">
        <f t="shared" si="10"/>
        <v>0.12121212121212122</v>
      </c>
      <c r="P58" s="381">
        <f t="shared" si="13"/>
        <v>-32</v>
      </c>
      <c r="Q58" s="306">
        <f t="shared" si="15"/>
        <v>-7.3563218390804597E-2</v>
      </c>
      <c r="R58" s="314">
        <f t="shared" si="14"/>
        <v>13</v>
      </c>
      <c r="S58" s="307">
        <f t="shared" si="16"/>
        <v>0.21666666666666667</v>
      </c>
    </row>
    <row r="59" spans="1:19" x14ac:dyDescent="0.25">
      <c r="A59" s="4" t="s">
        <v>54</v>
      </c>
      <c r="B59" s="83">
        <v>1793</v>
      </c>
      <c r="C59" s="47">
        <v>1774</v>
      </c>
      <c r="D59" s="48">
        <f t="shared" si="4"/>
        <v>19</v>
      </c>
      <c r="E59" s="24">
        <f t="shared" si="5"/>
        <v>1.0710259301014656E-2</v>
      </c>
      <c r="F59" s="91">
        <v>1725</v>
      </c>
      <c r="G59" s="48">
        <v>1347</v>
      </c>
      <c r="H59" s="143">
        <v>378</v>
      </c>
      <c r="I59" s="176">
        <f t="shared" si="6"/>
        <v>0.78086956521739126</v>
      </c>
      <c r="J59" s="165">
        <f t="shared" si="7"/>
        <v>0.21913043478260869</v>
      </c>
      <c r="K59" s="91">
        <f>K60+K61</f>
        <v>1673</v>
      </c>
      <c r="L59" s="48">
        <v>1307</v>
      </c>
      <c r="M59" s="387">
        <f t="shared" si="8"/>
        <v>366</v>
      </c>
      <c r="N59" s="207">
        <f t="shared" si="9"/>
        <v>0.78123132098027492</v>
      </c>
      <c r="O59" s="116">
        <f t="shared" si="10"/>
        <v>0.21876867901972505</v>
      </c>
      <c r="P59" s="380">
        <f t="shared" si="13"/>
        <v>40</v>
      </c>
      <c r="Q59" s="207">
        <f t="shared" si="15"/>
        <v>3.0604437643458302E-2</v>
      </c>
      <c r="R59" s="115">
        <f t="shared" si="14"/>
        <v>12</v>
      </c>
      <c r="S59" s="116">
        <f t="shared" si="16"/>
        <v>3.2786885245901641E-2</v>
      </c>
    </row>
    <row r="60" spans="1:19" x14ac:dyDescent="0.25">
      <c r="A60" s="8" t="s">
        <v>55</v>
      </c>
      <c r="B60" s="84">
        <v>1162</v>
      </c>
      <c r="C60" s="49">
        <v>1150</v>
      </c>
      <c r="D60" s="50">
        <f t="shared" si="4"/>
        <v>12</v>
      </c>
      <c r="E60" s="76">
        <f t="shared" si="5"/>
        <v>1.0434782608695653E-2</v>
      </c>
      <c r="F60" s="140">
        <v>1110</v>
      </c>
      <c r="G60" s="50">
        <v>791</v>
      </c>
      <c r="H60" s="144">
        <v>319</v>
      </c>
      <c r="I60" s="174">
        <f t="shared" si="6"/>
        <v>0.71261261261261266</v>
      </c>
      <c r="J60" s="163">
        <f t="shared" si="7"/>
        <v>0.28738738738738739</v>
      </c>
      <c r="K60" s="140">
        <v>1083</v>
      </c>
      <c r="L60" s="50">
        <v>774</v>
      </c>
      <c r="M60" s="385">
        <f t="shared" si="8"/>
        <v>309</v>
      </c>
      <c r="N60" s="208">
        <f t="shared" si="9"/>
        <v>0.71468144044321325</v>
      </c>
      <c r="O60" s="121">
        <f t="shared" si="10"/>
        <v>0.2853185595567867</v>
      </c>
      <c r="P60" s="378">
        <f t="shared" si="13"/>
        <v>17</v>
      </c>
      <c r="Q60" s="208">
        <f t="shared" si="15"/>
        <v>2.1963824289405683E-2</v>
      </c>
      <c r="R60" s="120">
        <f t="shared" si="14"/>
        <v>10</v>
      </c>
      <c r="S60" s="121">
        <f t="shared" si="16"/>
        <v>3.2362459546925564E-2</v>
      </c>
    </row>
    <row r="61" spans="1:19" x14ac:dyDescent="0.25">
      <c r="A61" s="9" t="s">
        <v>56</v>
      </c>
      <c r="B61" s="85">
        <f>B59-B60</f>
        <v>631</v>
      </c>
      <c r="C61" s="51">
        <f>C59-C60</f>
        <v>624</v>
      </c>
      <c r="D61" s="52">
        <f t="shared" si="4"/>
        <v>7</v>
      </c>
      <c r="E61" s="26">
        <f t="shared" si="5"/>
        <v>1.1217948717948718E-2</v>
      </c>
      <c r="F61" s="141">
        <f>F59-F60</f>
        <v>615</v>
      </c>
      <c r="G61" s="52">
        <f>G59-G60</f>
        <v>556</v>
      </c>
      <c r="H61" s="145">
        <f>H59-H60</f>
        <v>59</v>
      </c>
      <c r="I61" s="175">
        <f t="shared" si="6"/>
        <v>0.90406504065040649</v>
      </c>
      <c r="J61" s="164">
        <f t="shared" si="7"/>
        <v>9.5934959349593493E-2</v>
      </c>
      <c r="K61" s="141">
        <v>590</v>
      </c>
      <c r="L61" s="52">
        <v>533</v>
      </c>
      <c r="M61" s="386">
        <f t="shared" si="8"/>
        <v>57</v>
      </c>
      <c r="N61" s="209">
        <f t="shared" si="9"/>
        <v>0.90338983050847455</v>
      </c>
      <c r="O61" s="125">
        <f t="shared" si="10"/>
        <v>9.6610169491525427E-2</v>
      </c>
      <c r="P61" s="379">
        <f t="shared" si="13"/>
        <v>23</v>
      </c>
      <c r="Q61" s="209">
        <f t="shared" si="15"/>
        <v>4.3151969981238276E-2</v>
      </c>
      <c r="R61" s="124">
        <f t="shared" si="14"/>
        <v>2</v>
      </c>
      <c r="S61" s="125">
        <f t="shared" si="16"/>
        <v>3.5087719298245612E-2</v>
      </c>
    </row>
    <row r="62" spans="1:19" ht="15.75" thickBot="1" x14ac:dyDescent="0.3">
      <c r="A62" s="10" t="s">
        <v>57</v>
      </c>
      <c r="B62" s="88">
        <v>178</v>
      </c>
      <c r="C62" s="57">
        <v>186</v>
      </c>
      <c r="D62" s="58">
        <f t="shared" si="4"/>
        <v>-8</v>
      </c>
      <c r="E62" s="28">
        <f t="shared" si="5"/>
        <v>-4.3010752688172046E-2</v>
      </c>
      <c r="F62" s="97">
        <v>171</v>
      </c>
      <c r="G62" s="58">
        <v>148</v>
      </c>
      <c r="H62" s="148">
        <v>23</v>
      </c>
      <c r="I62" s="178">
        <f t="shared" si="6"/>
        <v>0.86549707602339176</v>
      </c>
      <c r="J62" s="167">
        <f t="shared" si="7"/>
        <v>0.13450292397660818</v>
      </c>
      <c r="K62" s="97">
        <v>176</v>
      </c>
      <c r="L62" s="58">
        <v>146</v>
      </c>
      <c r="M62" s="389">
        <f t="shared" si="8"/>
        <v>30</v>
      </c>
      <c r="N62" s="308">
        <f t="shared" si="9"/>
        <v>0.82954545454545459</v>
      </c>
      <c r="O62" s="309">
        <f t="shared" si="10"/>
        <v>0.17045454545454544</v>
      </c>
      <c r="P62" s="382">
        <f t="shared" si="13"/>
        <v>2</v>
      </c>
      <c r="Q62" s="308">
        <f t="shared" si="15"/>
        <v>1.3698630136986301E-2</v>
      </c>
      <c r="R62" s="315">
        <f t="shared" si="14"/>
        <v>-7</v>
      </c>
      <c r="S62" s="309">
        <f t="shared" si="16"/>
        <v>-0.23333333333333334</v>
      </c>
    </row>
  </sheetData>
  <mergeCells count="20">
    <mergeCell ref="O4:O5"/>
    <mergeCell ref="N4:N5"/>
    <mergeCell ref="M4:M5"/>
    <mergeCell ref="T4:T5"/>
    <mergeCell ref="S4:S5"/>
    <mergeCell ref="R4:R5"/>
    <mergeCell ref="Q4:Q5"/>
    <mergeCell ref="P4:P5"/>
    <mergeCell ref="L4:L5"/>
    <mergeCell ref="I4:I5"/>
    <mergeCell ref="J4:J5"/>
    <mergeCell ref="H4:H5"/>
    <mergeCell ref="A4:A5"/>
    <mergeCell ref="C4:C5"/>
    <mergeCell ref="D4:D5"/>
    <mergeCell ref="E4:E5"/>
    <mergeCell ref="G4:G5"/>
    <mergeCell ref="B4:B5"/>
    <mergeCell ref="F4:F5"/>
    <mergeCell ref="K4:K5"/>
  </mergeCells>
  <pageMargins left="0.7" right="0.7" top="0.75" bottom="0.75" header="0.3" footer="0.3"/>
  <pageSetup scale="41" fitToWidth="0" fitToHeight="0" orientation="landscape" r:id="rId1"/>
  <headerFoot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view="pageBreakPreview" zoomScale="60" zoomScaleNormal="100" workbookViewId="0">
      <selection activeCell="P18" sqref="P18"/>
    </sheetView>
  </sheetViews>
  <sheetFormatPr defaultRowHeight="15" x14ac:dyDescent="0.25"/>
  <cols>
    <col min="1" max="1" width="37.5703125" customWidth="1"/>
    <col min="2" max="3" width="15.7109375" customWidth="1"/>
    <col min="4" max="4" width="13.7109375" customWidth="1"/>
    <col min="5" max="5" width="10.7109375" customWidth="1"/>
    <col min="6" max="6" width="13.42578125" customWidth="1"/>
    <col min="7" max="8" width="14" customWidth="1"/>
    <col min="9" max="10" width="12.7109375" customWidth="1"/>
    <col min="11" max="11" width="14" customWidth="1"/>
    <col min="12" max="12" width="15.140625" style="156" customWidth="1"/>
    <col min="13" max="19" width="15.28515625" customWidth="1"/>
    <col min="20" max="21" width="10.5703125" bestFit="1" customWidth="1"/>
  </cols>
  <sheetData>
    <row r="1" spans="1:19" x14ac:dyDescent="0.25">
      <c r="A1" s="1" t="s">
        <v>58</v>
      </c>
      <c r="B1" s="1"/>
    </row>
    <row r="2" spans="1:19" x14ac:dyDescent="0.25">
      <c r="A2" s="2" t="s">
        <v>1</v>
      </c>
      <c r="B2" s="2"/>
    </row>
    <row r="3" spans="1:19" ht="15.75" thickBot="1" x14ac:dyDescent="0.3"/>
    <row r="4" spans="1:19" s="159" customFormat="1" ht="15" customHeight="1" x14ac:dyDescent="0.25">
      <c r="A4" s="474" t="s">
        <v>2</v>
      </c>
      <c r="B4" s="474" t="s">
        <v>186</v>
      </c>
      <c r="C4" s="476" t="s">
        <v>187</v>
      </c>
      <c r="D4" s="478" t="s">
        <v>188</v>
      </c>
      <c r="E4" s="480" t="s">
        <v>189</v>
      </c>
      <c r="F4" s="482" t="s">
        <v>190</v>
      </c>
      <c r="G4" s="461" t="s">
        <v>222</v>
      </c>
      <c r="H4" s="463" t="s">
        <v>223</v>
      </c>
      <c r="I4" s="461" t="s">
        <v>224</v>
      </c>
      <c r="J4" s="463" t="s">
        <v>225</v>
      </c>
      <c r="K4" s="465" t="s">
        <v>191</v>
      </c>
      <c r="L4" s="461" t="s">
        <v>226</v>
      </c>
      <c r="M4" s="463" t="s">
        <v>227</v>
      </c>
      <c r="N4" s="461" t="s">
        <v>228</v>
      </c>
      <c r="O4" s="463" t="s">
        <v>229</v>
      </c>
      <c r="P4" s="467" t="s">
        <v>230</v>
      </c>
      <c r="Q4" s="461" t="s">
        <v>231</v>
      </c>
      <c r="R4" s="461" t="s">
        <v>233</v>
      </c>
      <c r="S4" s="469" t="s">
        <v>232</v>
      </c>
    </row>
    <row r="5" spans="1:19" s="159" customFormat="1" ht="30.75" customHeight="1" thickBot="1" x14ac:dyDescent="0.3">
      <c r="A5" s="475"/>
      <c r="B5" s="475"/>
      <c r="C5" s="477"/>
      <c r="D5" s="479"/>
      <c r="E5" s="481"/>
      <c r="F5" s="483"/>
      <c r="G5" s="462"/>
      <c r="H5" s="464"/>
      <c r="I5" s="462"/>
      <c r="J5" s="464"/>
      <c r="K5" s="466"/>
      <c r="L5" s="462"/>
      <c r="M5" s="464"/>
      <c r="N5" s="462"/>
      <c r="O5" s="464"/>
      <c r="P5" s="468"/>
      <c r="Q5" s="462"/>
      <c r="R5" s="462"/>
      <c r="S5" s="470"/>
    </row>
    <row r="6" spans="1:19" s="186" customFormat="1" x14ac:dyDescent="0.25">
      <c r="A6" s="187" t="s">
        <v>58</v>
      </c>
      <c r="B6" s="188">
        <v>71336</v>
      </c>
      <c r="C6" s="189">
        <v>68241</v>
      </c>
      <c r="D6" s="190">
        <f>B6-C6</f>
        <v>3095</v>
      </c>
      <c r="E6" s="191">
        <f>D6/C6</f>
        <v>4.535396609076655E-2</v>
      </c>
      <c r="F6" s="188">
        <v>66831</v>
      </c>
      <c r="G6" s="190">
        <v>44365</v>
      </c>
      <c r="H6" s="332">
        <v>22466</v>
      </c>
      <c r="I6" s="194">
        <f>G6/F6</f>
        <v>0.66383863775792673</v>
      </c>
      <c r="J6" s="192">
        <f>H6/F6</f>
        <v>0.33616136224207327</v>
      </c>
      <c r="K6" s="188">
        <v>62770</v>
      </c>
      <c r="L6" s="190">
        <v>42520</v>
      </c>
      <c r="M6" s="193">
        <f>K6-L6</f>
        <v>20250</v>
      </c>
      <c r="N6" s="194">
        <f>L6/K6</f>
        <v>0.67739365939142904</v>
      </c>
      <c r="O6" s="191">
        <f>M6/K6</f>
        <v>0.32260634060857096</v>
      </c>
      <c r="P6" s="189">
        <f>G6-L6</f>
        <v>1845</v>
      </c>
      <c r="Q6" s="194">
        <f>(G6-L6)/L6</f>
        <v>4.3391345249294451E-2</v>
      </c>
      <c r="R6" s="190">
        <f>H6-M6</f>
        <v>2216</v>
      </c>
      <c r="S6" s="191">
        <f>(H6-M6)/M6</f>
        <v>0.1094320987654321</v>
      </c>
    </row>
    <row r="7" spans="1:19" x14ac:dyDescent="0.25">
      <c r="A7" s="126" t="s">
        <v>59</v>
      </c>
      <c r="B7" s="127">
        <v>18425</v>
      </c>
      <c r="C7" s="53">
        <v>17653</v>
      </c>
      <c r="D7" s="54">
        <f t="shared" ref="D7:D46" si="0">B7-C7</f>
        <v>772</v>
      </c>
      <c r="E7" s="38">
        <f t="shared" ref="E7:E46" si="1">D7/C7</f>
        <v>4.3731943578995069E-2</v>
      </c>
      <c r="F7" s="127">
        <v>17088</v>
      </c>
      <c r="G7" s="54">
        <v>8116</v>
      </c>
      <c r="H7" s="296">
        <v>8972</v>
      </c>
      <c r="I7" s="173">
        <f t="shared" ref="I7:I46" si="2">G7/F7</f>
        <v>0.47495318352059923</v>
      </c>
      <c r="J7" s="162">
        <f t="shared" ref="J7:J46" si="3">H7/F7</f>
        <v>0.52504681647940077</v>
      </c>
      <c r="K7" s="127">
        <f>K8+K9+K10</f>
        <v>15900</v>
      </c>
      <c r="L7" s="54">
        <v>7924</v>
      </c>
      <c r="M7" s="63">
        <f t="shared" ref="M7:M46" si="4">K7-L7</f>
        <v>7976</v>
      </c>
      <c r="N7" s="173">
        <f t="shared" ref="N7:N46" si="5">L7/K7</f>
        <v>0.49836477987421385</v>
      </c>
      <c r="O7" s="38">
        <f t="shared" ref="O7:O46" si="6">M7/K7</f>
        <v>0.50163522012578621</v>
      </c>
      <c r="P7" s="53">
        <f t="shared" ref="P7:P46" si="7">G7-L7</f>
        <v>192</v>
      </c>
      <c r="Q7" s="173">
        <f t="shared" ref="Q7:Q46" si="8">(G7-L7)/L7</f>
        <v>2.4230186774356385E-2</v>
      </c>
      <c r="R7" s="392">
        <f t="shared" ref="R7:R46" si="9">H7-M7</f>
        <v>996</v>
      </c>
      <c r="S7" s="38">
        <f t="shared" ref="S7:S46" si="10">(H7-M7)/M7</f>
        <v>0.12487462387161484</v>
      </c>
    </row>
    <row r="8" spans="1:19" x14ac:dyDescent="0.25">
      <c r="A8" s="29" t="s">
        <v>60</v>
      </c>
      <c r="B8" s="92">
        <v>16286</v>
      </c>
      <c r="C8" s="15">
        <v>15499</v>
      </c>
      <c r="D8" s="16">
        <f t="shared" si="0"/>
        <v>787</v>
      </c>
      <c r="E8" s="25">
        <f t="shared" si="1"/>
        <v>5.0777469514162205E-2</v>
      </c>
      <c r="F8" s="140">
        <v>15214</v>
      </c>
      <c r="G8" s="50">
        <v>7127</v>
      </c>
      <c r="H8" s="297">
        <v>8087</v>
      </c>
      <c r="I8" s="174">
        <f t="shared" si="2"/>
        <v>0.4684501117391876</v>
      </c>
      <c r="J8" s="163">
        <f t="shared" si="3"/>
        <v>0.5315498882608124</v>
      </c>
      <c r="K8" s="140">
        <v>13919</v>
      </c>
      <c r="L8" s="50">
        <v>6891</v>
      </c>
      <c r="M8" s="61">
        <f t="shared" si="4"/>
        <v>7028</v>
      </c>
      <c r="N8" s="174">
        <f t="shared" si="5"/>
        <v>0.49507866944464402</v>
      </c>
      <c r="O8" s="76">
        <f t="shared" si="6"/>
        <v>0.50492133055535604</v>
      </c>
      <c r="P8" s="49">
        <f t="shared" si="7"/>
        <v>236</v>
      </c>
      <c r="Q8" s="174">
        <f t="shared" si="8"/>
        <v>3.4247569293281092E-2</v>
      </c>
      <c r="R8" s="400">
        <f t="shared" si="9"/>
        <v>1059</v>
      </c>
      <c r="S8" s="76">
        <f t="shared" si="10"/>
        <v>0.15068298235628913</v>
      </c>
    </row>
    <row r="9" spans="1:19" x14ac:dyDescent="0.25">
      <c r="A9" s="29" t="s">
        <v>61</v>
      </c>
      <c r="B9" s="92">
        <v>463</v>
      </c>
      <c r="C9" s="15">
        <v>472</v>
      </c>
      <c r="D9" s="16">
        <f t="shared" si="0"/>
        <v>-9</v>
      </c>
      <c r="E9" s="25">
        <f t="shared" si="1"/>
        <v>-1.9067796610169493E-2</v>
      </c>
      <c r="F9" s="140">
        <v>433</v>
      </c>
      <c r="G9" s="50">
        <v>8</v>
      </c>
      <c r="H9" s="297">
        <v>425</v>
      </c>
      <c r="I9" s="174">
        <f t="shared" si="2"/>
        <v>1.8475750577367205E-2</v>
      </c>
      <c r="J9" s="163">
        <f t="shared" si="3"/>
        <v>0.98152424942263283</v>
      </c>
      <c r="K9" s="140">
        <v>437</v>
      </c>
      <c r="L9" s="50">
        <v>3</v>
      </c>
      <c r="M9" s="61">
        <f t="shared" si="4"/>
        <v>434</v>
      </c>
      <c r="N9" s="174">
        <f t="shared" si="5"/>
        <v>6.8649885583524023E-3</v>
      </c>
      <c r="O9" s="76">
        <f t="shared" si="6"/>
        <v>0.99313501144164762</v>
      </c>
      <c r="P9" s="49">
        <f t="shared" si="7"/>
        <v>5</v>
      </c>
      <c r="Q9" s="174">
        <f t="shared" si="8"/>
        <v>1.6666666666666667</v>
      </c>
      <c r="R9" s="400">
        <f t="shared" si="9"/>
        <v>-9</v>
      </c>
      <c r="S9" s="76">
        <f t="shared" si="10"/>
        <v>-2.0737327188940093E-2</v>
      </c>
    </row>
    <row r="10" spans="1:19" x14ac:dyDescent="0.25">
      <c r="A10" s="30" t="s">
        <v>62</v>
      </c>
      <c r="B10" s="89">
        <f>B7-(B8+B9)</f>
        <v>1676</v>
      </c>
      <c r="C10" s="17">
        <f>C7-(C8+C9)</f>
        <v>1682</v>
      </c>
      <c r="D10" s="18">
        <f t="shared" si="0"/>
        <v>-6</v>
      </c>
      <c r="E10" s="26">
        <f t="shared" si="1"/>
        <v>-3.5671819262782403E-3</v>
      </c>
      <c r="F10" s="141">
        <f>F7-(F8+F9)</f>
        <v>1441</v>
      </c>
      <c r="G10" s="52">
        <f>G7-(G8+G9)</f>
        <v>981</v>
      </c>
      <c r="H10" s="298">
        <f>H7-(H8+H9)</f>
        <v>460</v>
      </c>
      <c r="I10" s="175">
        <f t="shared" si="2"/>
        <v>0.68077723802914647</v>
      </c>
      <c r="J10" s="164">
        <f t="shared" si="3"/>
        <v>0.31922276197085359</v>
      </c>
      <c r="K10" s="141">
        <v>1544</v>
      </c>
      <c r="L10" s="52">
        <v>1030</v>
      </c>
      <c r="M10" s="79">
        <f t="shared" si="4"/>
        <v>514</v>
      </c>
      <c r="N10" s="175">
        <f t="shared" si="5"/>
        <v>0.66709844559585496</v>
      </c>
      <c r="O10" s="26">
        <f t="shared" si="6"/>
        <v>0.33290155440414509</v>
      </c>
      <c r="P10" s="51">
        <f t="shared" si="7"/>
        <v>-49</v>
      </c>
      <c r="Q10" s="175">
        <f t="shared" si="8"/>
        <v>-4.7572815533980579E-2</v>
      </c>
      <c r="R10" s="401">
        <f t="shared" si="9"/>
        <v>-54</v>
      </c>
      <c r="S10" s="26">
        <f t="shared" si="10"/>
        <v>-0.10505836575875487</v>
      </c>
    </row>
    <row r="11" spans="1:19" x14ac:dyDescent="0.25">
      <c r="A11" s="6" t="s">
        <v>63</v>
      </c>
      <c r="B11" s="91">
        <v>23389</v>
      </c>
      <c r="C11" s="13">
        <v>22179</v>
      </c>
      <c r="D11" s="14">
        <f t="shared" si="0"/>
        <v>1210</v>
      </c>
      <c r="E11" s="24">
        <f t="shared" si="1"/>
        <v>5.4556111637134225E-2</v>
      </c>
      <c r="F11" s="91">
        <v>22224</v>
      </c>
      <c r="G11" s="48">
        <v>16542</v>
      </c>
      <c r="H11" s="299">
        <v>5682</v>
      </c>
      <c r="I11" s="176">
        <f t="shared" si="2"/>
        <v>0.74433045356371486</v>
      </c>
      <c r="J11" s="165">
        <f t="shared" si="3"/>
        <v>0.25566954643628509</v>
      </c>
      <c r="K11" s="91">
        <f>K12+K13+K14</f>
        <v>20662</v>
      </c>
      <c r="L11" s="48">
        <v>15541</v>
      </c>
      <c r="M11" s="78">
        <f t="shared" si="4"/>
        <v>5121</v>
      </c>
      <c r="N11" s="176">
        <f t="shared" si="5"/>
        <v>0.7521537121285452</v>
      </c>
      <c r="O11" s="24">
        <f t="shared" si="6"/>
        <v>0.24784628787145485</v>
      </c>
      <c r="P11" s="47">
        <f t="shared" si="7"/>
        <v>1001</v>
      </c>
      <c r="Q11" s="176">
        <f t="shared" si="8"/>
        <v>6.4410269609420243E-2</v>
      </c>
      <c r="R11" s="402">
        <f t="shared" si="9"/>
        <v>561</v>
      </c>
      <c r="S11" s="24">
        <f t="shared" si="10"/>
        <v>0.10954891622729936</v>
      </c>
    </row>
    <row r="12" spans="1:19" x14ac:dyDescent="0.25">
      <c r="A12" s="36" t="s">
        <v>90</v>
      </c>
      <c r="B12" s="93">
        <v>19980</v>
      </c>
      <c r="C12" s="34">
        <v>19449</v>
      </c>
      <c r="D12" s="35">
        <f t="shared" si="0"/>
        <v>531</v>
      </c>
      <c r="E12" s="38">
        <f t="shared" si="1"/>
        <v>2.7302174919018974E-2</v>
      </c>
      <c r="F12" s="127">
        <v>18931</v>
      </c>
      <c r="G12" s="54">
        <v>13752</v>
      </c>
      <c r="H12" s="296">
        <v>5179</v>
      </c>
      <c r="I12" s="173">
        <f t="shared" si="2"/>
        <v>0.72642755269135284</v>
      </c>
      <c r="J12" s="162">
        <f t="shared" si="3"/>
        <v>0.27357244730864722</v>
      </c>
      <c r="K12" s="127">
        <v>18195</v>
      </c>
      <c r="L12" s="54">
        <v>13474</v>
      </c>
      <c r="M12" s="63">
        <f t="shared" si="4"/>
        <v>4721</v>
      </c>
      <c r="N12" s="173">
        <f t="shared" si="5"/>
        <v>0.74053311349271778</v>
      </c>
      <c r="O12" s="38">
        <f t="shared" si="6"/>
        <v>0.25946688650728222</v>
      </c>
      <c r="P12" s="53">
        <f t="shared" si="7"/>
        <v>278</v>
      </c>
      <c r="Q12" s="173">
        <f t="shared" si="8"/>
        <v>2.0632328929790708E-2</v>
      </c>
      <c r="R12" s="392">
        <f t="shared" si="9"/>
        <v>458</v>
      </c>
      <c r="S12" s="38">
        <f t="shared" si="10"/>
        <v>9.701334463037492E-2</v>
      </c>
    </row>
    <row r="13" spans="1:19" x14ac:dyDescent="0.25">
      <c r="A13" s="29" t="s">
        <v>60</v>
      </c>
      <c r="B13" s="92">
        <v>420</v>
      </c>
      <c r="C13" s="15">
        <v>394</v>
      </c>
      <c r="D13" s="16">
        <f t="shared" si="0"/>
        <v>26</v>
      </c>
      <c r="E13" s="25">
        <f t="shared" si="1"/>
        <v>6.5989847715736044E-2</v>
      </c>
      <c r="F13" s="140">
        <v>387</v>
      </c>
      <c r="G13" s="50">
        <v>346</v>
      </c>
      <c r="H13" s="297">
        <v>41</v>
      </c>
      <c r="I13" s="174">
        <f t="shared" si="2"/>
        <v>0.89405684754521964</v>
      </c>
      <c r="J13" s="163">
        <f t="shared" si="3"/>
        <v>0.10594315245478036</v>
      </c>
      <c r="K13" s="140">
        <v>387</v>
      </c>
      <c r="L13" s="50">
        <v>359</v>
      </c>
      <c r="M13" s="61">
        <f t="shared" si="4"/>
        <v>28</v>
      </c>
      <c r="N13" s="174">
        <f t="shared" si="5"/>
        <v>0.92764857881136953</v>
      </c>
      <c r="O13" s="76">
        <f t="shared" si="6"/>
        <v>7.2351421188630485E-2</v>
      </c>
      <c r="P13" s="49">
        <f t="shared" si="7"/>
        <v>-13</v>
      </c>
      <c r="Q13" s="174">
        <f t="shared" si="8"/>
        <v>-3.6211699164345405E-2</v>
      </c>
      <c r="R13" s="400">
        <f t="shared" si="9"/>
        <v>13</v>
      </c>
      <c r="S13" s="76">
        <f t="shared" si="10"/>
        <v>0.4642857142857143</v>
      </c>
    </row>
    <row r="14" spans="1:19" x14ac:dyDescent="0.25">
      <c r="A14" s="30" t="s">
        <v>64</v>
      </c>
      <c r="B14" s="89">
        <f>B11-(B12+B13)</f>
        <v>2989</v>
      </c>
      <c r="C14" s="17">
        <f>C11-(C12+C13)</f>
        <v>2336</v>
      </c>
      <c r="D14" s="18">
        <f>D11-(D12+D13)</f>
        <v>653</v>
      </c>
      <c r="E14" s="26">
        <f t="shared" si="1"/>
        <v>0.27953767123287671</v>
      </c>
      <c r="F14" s="141">
        <f t="shared" ref="F14" si="11">F11-(F12+F13)</f>
        <v>2906</v>
      </c>
      <c r="G14" s="52">
        <f t="shared" ref="G14:H14" si="12">G11-(G12+G13)</f>
        <v>2444</v>
      </c>
      <c r="H14" s="298">
        <f t="shared" si="12"/>
        <v>462</v>
      </c>
      <c r="I14" s="175">
        <f t="shared" si="2"/>
        <v>0.84101858224363391</v>
      </c>
      <c r="J14" s="164">
        <f t="shared" si="3"/>
        <v>0.15898141775636615</v>
      </c>
      <c r="K14" s="141">
        <v>2080</v>
      </c>
      <c r="L14" s="52">
        <v>1708</v>
      </c>
      <c r="M14" s="79">
        <f t="shared" si="4"/>
        <v>372</v>
      </c>
      <c r="N14" s="175">
        <f t="shared" si="5"/>
        <v>0.82115384615384612</v>
      </c>
      <c r="O14" s="26">
        <f t="shared" si="6"/>
        <v>0.17884615384615385</v>
      </c>
      <c r="P14" s="51">
        <f t="shared" si="7"/>
        <v>736</v>
      </c>
      <c r="Q14" s="175">
        <f t="shared" si="8"/>
        <v>0.43091334894613581</v>
      </c>
      <c r="R14" s="401">
        <f t="shared" si="9"/>
        <v>90</v>
      </c>
      <c r="S14" s="26">
        <f t="shared" si="10"/>
        <v>0.24193548387096775</v>
      </c>
    </row>
    <row r="15" spans="1:19" x14ac:dyDescent="0.25">
      <c r="A15" s="7" t="s">
        <v>65</v>
      </c>
      <c r="B15" s="94">
        <v>3032</v>
      </c>
      <c r="C15" s="19">
        <v>2914</v>
      </c>
      <c r="D15" s="20">
        <f t="shared" si="0"/>
        <v>118</v>
      </c>
      <c r="E15" s="27">
        <f t="shared" si="1"/>
        <v>4.0494166094715171E-2</v>
      </c>
      <c r="F15" s="94">
        <v>2944</v>
      </c>
      <c r="G15" s="56">
        <v>2371</v>
      </c>
      <c r="H15" s="300">
        <v>573</v>
      </c>
      <c r="I15" s="177">
        <f t="shared" si="2"/>
        <v>0.80536684782608692</v>
      </c>
      <c r="J15" s="166">
        <f t="shared" si="3"/>
        <v>0.19463315217391305</v>
      </c>
      <c r="K15" s="94">
        <v>2767</v>
      </c>
      <c r="L15" s="56">
        <v>2259</v>
      </c>
      <c r="M15" s="169">
        <f t="shared" si="4"/>
        <v>508</v>
      </c>
      <c r="N15" s="177">
        <f t="shared" si="5"/>
        <v>0.81640766172750268</v>
      </c>
      <c r="O15" s="27">
        <f t="shared" si="6"/>
        <v>0.1835923382724973</v>
      </c>
      <c r="P15" s="55">
        <f t="shared" si="7"/>
        <v>112</v>
      </c>
      <c r="Q15" s="177">
        <f t="shared" si="8"/>
        <v>4.9579459938025677E-2</v>
      </c>
      <c r="R15" s="403">
        <f t="shared" si="9"/>
        <v>65</v>
      </c>
      <c r="S15" s="27">
        <f t="shared" si="10"/>
        <v>0.12795275590551181</v>
      </c>
    </row>
    <row r="16" spans="1:19" x14ac:dyDescent="0.25">
      <c r="A16" s="7" t="s">
        <v>66</v>
      </c>
      <c r="B16" s="94">
        <v>492</v>
      </c>
      <c r="C16" s="19">
        <v>486</v>
      </c>
      <c r="D16" s="20">
        <f t="shared" si="0"/>
        <v>6</v>
      </c>
      <c r="E16" s="27">
        <f t="shared" si="1"/>
        <v>1.2345679012345678E-2</v>
      </c>
      <c r="F16" s="94">
        <v>460</v>
      </c>
      <c r="G16" s="56">
        <v>407</v>
      </c>
      <c r="H16" s="300">
        <v>53</v>
      </c>
      <c r="I16" s="177">
        <f t="shared" si="2"/>
        <v>0.88478260869565217</v>
      </c>
      <c r="J16" s="166">
        <f t="shared" si="3"/>
        <v>0.11521739130434783</v>
      </c>
      <c r="K16" s="94">
        <v>446</v>
      </c>
      <c r="L16" s="56">
        <v>392</v>
      </c>
      <c r="M16" s="169">
        <f t="shared" si="4"/>
        <v>54</v>
      </c>
      <c r="N16" s="177">
        <f t="shared" si="5"/>
        <v>0.87892376681614348</v>
      </c>
      <c r="O16" s="27">
        <f t="shared" si="6"/>
        <v>0.1210762331838565</v>
      </c>
      <c r="P16" s="55">
        <f t="shared" si="7"/>
        <v>15</v>
      </c>
      <c r="Q16" s="177">
        <f t="shared" si="8"/>
        <v>3.826530612244898E-2</v>
      </c>
      <c r="R16" s="403">
        <f t="shared" si="9"/>
        <v>-1</v>
      </c>
      <c r="S16" s="27">
        <f t="shared" si="10"/>
        <v>-1.8518518518518517E-2</v>
      </c>
    </row>
    <row r="17" spans="1:19" x14ac:dyDescent="0.25">
      <c r="A17" s="6" t="s">
        <v>67</v>
      </c>
      <c r="B17" s="91">
        <v>1364</v>
      </c>
      <c r="C17" s="13">
        <v>1281</v>
      </c>
      <c r="D17" s="14">
        <f t="shared" si="0"/>
        <v>83</v>
      </c>
      <c r="E17" s="24">
        <f t="shared" si="1"/>
        <v>6.4793130366900861E-2</v>
      </c>
      <c r="F17" s="91">
        <v>1213</v>
      </c>
      <c r="G17" s="48">
        <v>818</v>
      </c>
      <c r="H17" s="299">
        <v>395</v>
      </c>
      <c r="I17" s="176">
        <f t="shared" si="2"/>
        <v>0.67436108821104701</v>
      </c>
      <c r="J17" s="165">
        <f t="shared" si="3"/>
        <v>0.32563891178895299</v>
      </c>
      <c r="K17" s="91">
        <f>K18+K19</f>
        <v>1185</v>
      </c>
      <c r="L17" s="48">
        <v>785</v>
      </c>
      <c r="M17" s="78">
        <f t="shared" si="4"/>
        <v>400</v>
      </c>
      <c r="N17" s="176">
        <f t="shared" si="5"/>
        <v>0.66244725738396626</v>
      </c>
      <c r="O17" s="24">
        <f t="shared" si="6"/>
        <v>0.33755274261603374</v>
      </c>
      <c r="P17" s="47">
        <f t="shared" si="7"/>
        <v>33</v>
      </c>
      <c r="Q17" s="176">
        <f t="shared" si="8"/>
        <v>4.2038216560509552E-2</v>
      </c>
      <c r="R17" s="402">
        <f t="shared" si="9"/>
        <v>-5</v>
      </c>
      <c r="S17" s="24">
        <f t="shared" si="10"/>
        <v>-1.2500000000000001E-2</v>
      </c>
    </row>
    <row r="18" spans="1:19" x14ac:dyDescent="0.25">
      <c r="A18" s="29" t="s">
        <v>68</v>
      </c>
      <c r="B18" s="92">
        <v>788</v>
      </c>
      <c r="C18" s="15">
        <v>759</v>
      </c>
      <c r="D18" s="16">
        <f t="shared" si="0"/>
        <v>29</v>
      </c>
      <c r="E18" s="25">
        <f t="shared" si="1"/>
        <v>3.8208168642951248E-2</v>
      </c>
      <c r="F18" s="140">
        <v>670</v>
      </c>
      <c r="G18" s="50">
        <v>330</v>
      </c>
      <c r="H18" s="297">
        <v>340</v>
      </c>
      <c r="I18" s="174">
        <f t="shared" si="2"/>
        <v>0.4925373134328358</v>
      </c>
      <c r="J18" s="163">
        <f t="shared" si="3"/>
        <v>0.5074626865671642</v>
      </c>
      <c r="K18" s="140">
        <v>686</v>
      </c>
      <c r="L18" s="50">
        <v>346</v>
      </c>
      <c r="M18" s="61">
        <f t="shared" si="4"/>
        <v>340</v>
      </c>
      <c r="N18" s="174">
        <f t="shared" si="5"/>
        <v>0.50437317784256563</v>
      </c>
      <c r="O18" s="76">
        <f t="shared" si="6"/>
        <v>0.49562682215743442</v>
      </c>
      <c r="P18" s="49">
        <f t="shared" si="7"/>
        <v>-16</v>
      </c>
      <c r="Q18" s="174">
        <f t="shared" si="8"/>
        <v>-4.6242774566473986E-2</v>
      </c>
      <c r="R18" s="400">
        <f t="shared" si="9"/>
        <v>0</v>
      </c>
      <c r="S18" s="76">
        <f t="shared" si="10"/>
        <v>0</v>
      </c>
    </row>
    <row r="19" spans="1:19" x14ac:dyDescent="0.25">
      <c r="A19" s="30" t="s">
        <v>69</v>
      </c>
      <c r="B19" s="89">
        <f>B17-B18</f>
        <v>576</v>
      </c>
      <c r="C19" s="17">
        <f>C17-C18</f>
        <v>522</v>
      </c>
      <c r="D19" s="18">
        <f t="shared" si="0"/>
        <v>54</v>
      </c>
      <c r="E19" s="26">
        <f t="shared" si="1"/>
        <v>0.10344827586206896</v>
      </c>
      <c r="F19" s="141">
        <f>F17-F18</f>
        <v>543</v>
      </c>
      <c r="G19" s="52">
        <f>G17-G18</f>
        <v>488</v>
      </c>
      <c r="H19" s="298">
        <f>H17-H18</f>
        <v>55</v>
      </c>
      <c r="I19" s="175">
        <f t="shared" si="2"/>
        <v>0.89871086556169433</v>
      </c>
      <c r="J19" s="164">
        <f t="shared" si="3"/>
        <v>0.10128913443830571</v>
      </c>
      <c r="K19" s="141">
        <v>499</v>
      </c>
      <c r="L19" s="52">
        <v>439</v>
      </c>
      <c r="M19" s="79">
        <f t="shared" si="4"/>
        <v>60</v>
      </c>
      <c r="N19" s="175">
        <f t="shared" si="5"/>
        <v>0.87975951903807614</v>
      </c>
      <c r="O19" s="26">
        <f t="shared" si="6"/>
        <v>0.12024048096192384</v>
      </c>
      <c r="P19" s="51">
        <f t="shared" si="7"/>
        <v>49</v>
      </c>
      <c r="Q19" s="175">
        <f t="shared" si="8"/>
        <v>0.11161731207289294</v>
      </c>
      <c r="R19" s="401">
        <f t="shared" si="9"/>
        <v>-5</v>
      </c>
      <c r="S19" s="26">
        <f t="shared" si="10"/>
        <v>-8.3333333333333329E-2</v>
      </c>
    </row>
    <row r="20" spans="1:19" x14ac:dyDescent="0.25">
      <c r="A20" s="6" t="s">
        <v>70</v>
      </c>
      <c r="B20" s="91">
        <v>470</v>
      </c>
      <c r="C20" s="13">
        <v>490</v>
      </c>
      <c r="D20" s="14">
        <f t="shared" si="0"/>
        <v>-20</v>
      </c>
      <c r="E20" s="24">
        <f t="shared" si="1"/>
        <v>-4.0816326530612242E-2</v>
      </c>
      <c r="F20" s="91">
        <v>435</v>
      </c>
      <c r="G20" s="48">
        <v>351</v>
      </c>
      <c r="H20" s="299">
        <v>84</v>
      </c>
      <c r="I20" s="176">
        <f t="shared" si="2"/>
        <v>0.80689655172413788</v>
      </c>
      <c r="J20" s="165">
        <f t="shared" si="3"/>
        <v>0.19310344827586207</v>
      </c>
      <c r="K20" s="91">
        <f>K21+K22</f>
        <v>459</v>
      </c>
      <c r="L20" s="48">
        <v>369</v>
      </c>
      <c r="M20" s="78">
        <f t="shared" si="4"/>
        <v>90</v>
      </c>
      <c r="N20" s="176">
        <f t="shared" si="5"/>
        <v>0.80392156862745101</v>
      </c>
      <c r="O20" s="24">
        <f t="shared" si="6"/>
        <v>0.19607843137254902</v>
      </c>
      <c r="P20" s="47">
        <f t="shared" si="7"/>
        <v>-18</v>
      </c>
      <c r="Q20" s="176">
        <f t="shared" si="8"/>
        <v>-4.878048780487805E-2</v>
      </c>
      <c r="R20" s="402">
        <f t="shared" si="9"/>
        <v>-6</v>
      </c>
      <c r="S20" s="24">
        <f t="shared" si="10"/>
        <v>-6.6666666666666666E-2</v>
      </c>
    </row>
    <row r="21" spans="1:19" x14ac:dyDescent="0.25">
      <c r="A21" s="29" t="s">
        <v>71</v>
      </c>
      <c r="B21" s="92">
        <v>123</v>
      </c>
      <c r="C21" s="15">
        <v>134</v>
      </c>
      <c r="D21" s="16">
        <f t="shared" si="0"/>
        <v>-11</v>
      </c>
      <c r="E21" s="25">
        <f t="shared" si="1"/>
        <v>-8.2089552238805971E-2</v>
      </c>
      <c r="F21" s="140">
        <v>108</v>
      </c>
      <c r="G21" s="50">
        <v>77</v>
      </c>
      <c r="H21" s="297">
        <v>31</v>
      </c>
      <c r="I21" s="174">
        <f t="shared" si="2"/>
        <v>0.71296296296296291</v>
      </c>
      <c r="J21" s="163">
        <f t="shared" si="3"/>
        <v>0.28703703703703703</v>
      </c>
      <c r="K21" s="140">
        <v>119</v>
      </c>
      <c r="L21" s="50">
        <v>88</v>
      </c>
      <c r="M21" s="61">
        <f t="shared" si="4"/>
        <v>31</v>
      </c>
      <c r="N21" s="174">
        <f t="shared" si="5"/>
        <v>0.73949579831932777</v>
      </c>
      <c r="O21" s="76">
        <f t="shared" si="6"/>
        <v>0.26050420168067229</v>
      </c>
      <c r="P21" s="49">
        <f t="shared" si="7"/>
        <v>-11</v>
      </c>
      <c r="Q21" s="174">
        <f t="shared" si="8"/>
        <v>-0.125</v>
      </c>
      <c r="R21" s="400">
        <f t="shared" si="9"/>
        <v>0</v>
      </c>
      <c r="S21" s="76">
        <f t="shared" si="10"/>
        <v>0</v>
      </c>
    </row>
    <row r="22" spans="1:19" x14ac:dyDescent="0.25">
      <c r="A22" s="30" t="s">
        <v>72</v>
      </c>
      <c r="B22" s="89">
        <f>B20-B21</f>
        <v>347</v>
      </c>
      <c r="C22" s="17">
        <f>C20-C21</f>
        <v>356</v>
      </c>
      <c r="D22" s="18">
        <f t="shared" si="0"/>
        <v>-9</v>
      </c>
      <c r="E22" s="26">
        <f t="shared" si="1"/>
        <v>-2.5280898876404494E-2</v>
      </c>
      <c r="F22" s="141">
        <f>F20-F21</f>
        <v>327</v>
      </c>
      <c r="G22" s="52">
        <f>G20-G21</f>
        <v>274</v>
      </c>
      <c r="H22" s="298">
        <f>H20-H21</f>
        <v>53</v>
      </c>
      <c r="I22" s="175">
        <f t="shared" si="2"/>
        <v>0.8379204892966361</v>
      </c>
      <c r="J22" s="164">
        <f t="shared" si="3"/>
        <v>0.1620795107033639</v>
      </c>
      <c r="K22" s="141">
        <v>340</v>
      </c>
      <c r="L22" s="52">
        <v>281</v>
      </c>
      <c r="M22" s="79">
        <f t="shared" si="4"/>
        <v>59</v>
      </c>
      <c r="N22" s="175">
        <f t="shared" si="5"/>
        <v>0.82647058823529407</v>
      </c>
      <c r="O22" s="26">
        <f t="shared" si="6"/>
        <v>0.17352941176470588</v>
      </c>
      <c r="P22" s="51">
        <f t="shared" si="7"/>
        <v>-7</v>
      </c>
      <c r="Q22" s="175">
        <f t="shared" si="8"/>
        <v>-2.491103202846975E-2</v>
      </c>
      <c r="R22" s="401">
        <f t="shared" si="9"/>
        <v>-6</v>
      </c>
      <c r="S22" s="26">
        <f t="shared" si="10"/>
        <v>-0.10169491525423729</v>
      </c>
    </row>
    <row r="23" spans="1:19" x14ac:dyDescent="0.25">
      <c r="A23" s="7" t="s">
        <v>73</v>
      </c>
      <c r="B23" s="94">
        <v>280</v>
      </c>
      <c r="C23" s="19">
        <v>224</v>
      </c>
      <c r="D23" s="20">
        <f t="shared" si="0"/>
        <v>56</v>
      </c>
      <c r="E23" s="27">
        <f t="shared" si="1"/>
        <v>0.25</v>
      </c>
      <c r="F23" s="94">
        <v>272</v>
      </c>
      <c r="G23" s="56">
        <v>262</v>
      </c>
      <c r="H23" s="300">
        <v>10</v>
      </c>
      <c r="I23" s="177">
        <f t="shared" si="2"/>
        <v>0.96323529411764708</v>
      </c>
      <c r="J23" s="166">
        <f t="shared" si="3"/>
        <v>3.6764705882352942E-2</v>
      </c>
      <c r="K23" s="94">
        <v>210</v>
      </c>
      <c r="L23" s="56">
        <v>206</v>
      </c>
      <c r="M23" s="169">
        <f t="shared" si="4"/>
        <v>4</v>
      </c>
      <c r="N23" s="177">
        <f t="shared" si="5"/>
        <v>0.98095238095238091</v>
      </c>
      <c r="O23" s="27">
        <f t="shared" si="6"/>
        <v>1.9047619047619049E-2</v>
      </c>
      <c r="P23" s="55">
        <f t="shared" si="7"/>
        <v>56</v>
      </c>
      <c r="Q23" s="177">
        <f t="shared" si="8"/>
        <v>0.27184466019417475</v>
      </c>
      <c r="R23" s="403">
        <f t="shared" si="9"/>
        <v>6</v>
      </c>
      <c r="S23" s="27">
        <f t="shared" si="10"/>
        <v>1.5</v>
      </c>
    </row>
    <row r="24" spans="1:19" x14ac:dyDescent="0.25">
      <c r="A24" s="6" t="s">
        <v>74</v>
      </c>
      <c r="B24" s="91">
        <v>2470</v>
      </c>
      <c r="C24" s="13">
        <v>2362</v>
      </c>
      <c r="D24" s="14">
        <f t="shared" si="0"/>
        <v>108</v>
      </c>
      <c r="E24" s="24">
        <f t="shared" si="1"/>
        <v>4.5723962743437763E-2</v>
      </c>
      <c r="F24" s="91">
        <v>2304</v>
      </c>
      <c r="G24" s="48">
        <v>1542</v>
      </c>
      <c r="H24" s="299">
        <v>762</v>
      </c>
      <c r="I24" s="176">
        <f t="shared" si="2"/>
        <v>0.66927083333333337</v>
      </c>
      <c r="J24" s="165">
        <f t="shared" si="3"/>
        <v>0.33072916666666669</v>
      </c>
      <c r="K24" s="91">
        <f>K25+K26+K27</f>
        <v>2182</v>
      </c>
      <c r="L24" s="48">
        <v>1483</v>
      </c>
      <c r="M24" s="78">
        <f t="shared" si="4"/>
        <v>699</v>
      </c>
      <c r="N24" s="176">
        <f t="shared" si="5"/>
        <v>0.67965169569202566</v>
      </c>
      <c r="O24" s="24">
        <f t="shared" si="6"/>
        <v>0.32034830430797434</v>
      </c>
      <c r="P24" s="47">
        <f t="shared" si="7"/>
        <v>59</v>
      </c>
      <c r="Q24" s="176">
        <f t="shared" si="8"/>
        <v>3.9784221173297371E-2</v>
      </c>
      <c r="R24" s="402">
        <f t="shared" si="9"/>
        <v>63</v>
      </c>
      <c r="S24" s="24">
        <f t="shared" si="10"/>
        <v>9.012875536480687E-2</v>
      </c>
    </row>
    <row r="25" spans="1:19" x14ac:dyDescent="0.25">
      <c r="A25" s="29" t="s">
        <v>75</v>
      </c>
      <c r="B25" s="92">
        <v>50</v>
      </c>
      <c r="C25" s="15">
        <v>58</v>
      </c>
      <c r="D25" s="16">
        <f t="shared" si="0"/>
        <v>-8</v>
      </c>
      <c r="E25" s="25">
        <f t="shared" si="1"/>
        <v>-0.13793103448275862</v>
      </c>
      <c r="F25" s="140">
        <v>33</v>
      </c>
      <c r="G25" s="50">
        <v>23</v>
      </c>
      <c r="H25" s="297">
        <v>10</v>
      </c>
      <c r="I25" s="174">
        <f t="shared" si="2"/>
        <v>0.69696969696969702</v>
      </c>
      <c r="J25" s="163">
        <f t="shared" si="3"/>
        <v>0.30303030303030304</v>
      </c>
      <c r="K25" s="140">
        <v>46</v>
      </c>
      <c r="L25" s="50">
        <v>34</v>
      </c>
      <c r="M25" s="61">
        <f t="shared" si="4"/>
        <v>12</v>
      </c>
      <c r="N25" s="174">
        <f t="shared" si="5"/>
        <v>0.73913043478260865</v>
      </c>
      <c r="O25" s="76">
        <f t="shared" si="6"/>
        <v>0.2608695652173913</v>
      </c>
      <c r="P25" s="49">
        <f t="shared" si="7"/>
        <v>-11</v>
      </c>
      <c r="Q25" s="174">
        <f t="shared" si="8"/>
        <v>-0.3235294117647059</v>
      </c>
      <c r="R25" s="400">
        <f t="shared" si="9"/>
        <v>-2</v>
      </c>
      <c r="S25" s="76">
        <f t="shared" si="10"/>
        <v>-0.16666666666666666</v>
      </c>
    </row>
    <row r="26" spans="1:19" x14ac:dyDescent="0.25">
      <c r="A26" s="29" t="s">
        <v>76</v>
      </c>
      <c r="B26" s="92">
        <v>1926</v>
      </c>
      <c r="C26" s="15">
        <v>1805</v>
      </c>
      <c r="D26" s="16">
        <f t="shared" si="0"/>
        <v>121</v>
      </c>
      <c r="E26" s="25">
        <f t="shared" si="1"/>
        <v>6.7036011080332414E-2</v>
      </c>
      <c r="F26" s="140">
        <v>1806</v>
      </c>
      <c r="G26" s="50">
        <v>1138</v>
      </c>
      <c r="H26" s="297">
        <v>668</v>
      </c>
      <c r="I26" s="174">
        <f t="shared" si="2"/>
        <v>0.63012181616832774</v>
      </c>
      <c r="J26" s="163">
        <f t="shared" si="3"/>
        <v>0.3698781838316722</v>
      </c>
      <c r="K26" s="140">
        <v>1672</v>
      </c>
      <c r="L26" s="50">
        <v>1074</v>
      </c>
      <c r="M26" s="61">
        <f t="shared" si="4"/>
        <v>598</v>
      </c>
      <c r="N26" s="174">
        <f t="shared" si="5"/>
        <v>0.64234449760765555</v>
      </c>
      <c r="O26" s="76">
        <f t="shared" si="6"/>
        <v>0.3576555023923445</v>
      </c>
      <c r="P26" s="49">
        <f t="shared" si="7"/>
        <v>64</v>
      </c>
      <c r="Q26" s="174">
        <f t="shared" si="8"/>
        <v>5.9590316573556797E-2</v>
      </c>
      <c r="R26" s="400">
        <f t="shared" si="9"/>
        <v>70</v>
      </c>
      <c r="S26" s="76">
        <f t="shared" si="10"/>
        <v>0.11705685618729098</v>
      </c>
    </row>
    <row r="27" spans="1:19" x14ac:dyDescent="0.25">
      <c r="A27" s="30" t="s">
        <v>77</v>
      </c>
      <c r="B27" s="89">
        <f>B24-(B25+B26)</f>
        <v>494</v>
      </c>
      <c r="C27" s="17">
        <f>C24-(C25+C26)</f>
        <v>499</v>
      </c>
      <c r="D27" s="18">
        <f t="shared" si="0"/>
        <v>-5</v>
      </c>
      <c r="E27" s="26">
        <f t="shared" si="1"/>
        <v>-1.002004008016032E-2</v>
      </c>
      <c r="F27" s="141">
        <f>F24-(F25+F26)</f>
        <v>465</v>
      </c>
      <c r="G27" s="52">
        <f>G24-(G25+G26)</f>
        <v>381</v>
      </c>
      <c r="H27" s="298">
        <f>H24-(H25+H26)</f>
        <v>84</v>
      </c>
      <c r="I27" s="175">
        <f t="shared" si="2"/>
        <v>0.8193548387096774</v>
      </c>
      <c r="J27" s="164">
        <f t="shared" si="3"/>
        <v>0.18064516129032257</v>
      </c>
      <c r="K27" s="141">
        <v>464</v>
      </c>
      <c r="L27" s="52">
        <v>375</v>
      </c>
      <c r="M27" s="79">
        <f t="shared" si="4"/>
        <v>89</v>
      </c>
      <c r="N27" s="175">
        <f t="shared" si="5"/>
        <v>0.80818965517241381</v>
      </c>
      <c r="O27" s="26">
        <f t="shared" si="6"/>
        <v>0.19181034482758622</v>
      </c>
      <c r="P27" s="51">
        <f t="shared" si="7"/>
        <v>6</v>
      </c>
      <c r="Q27" s="175">
        <f t="shared" si="8"/>
        <v>1.6E-2</v>
      </c>
      <c r="R27" s="401">
        <f t="shared" si="9"/>
        <v>-5</v>
      </c>
      <c r="S27" s="26">
        <f t="shared" si="10"/>
        <v>-5.6179775280898875E-2</v>
      </c>
    </row>
    <row r="28" spans="1:19" x14ac:dyDescent="0.25">
      <c r="A28" s="6" t="s">
        <v>78</v>
      </c>
      <c r="B28" s="91">
        <v>1072</v>
      </c>
      <c r="C28" s="13">
        <v>1038</v>
      </c>
      <c r="D28" s="14">
        <f t="shared" si="0"/>
        <v>34</v>
      </c>
      <c r="E28" s="24">
        <f t="shared" si="1"/>
        <v>3.2755298651252408E-2</v>
      </c>
      <c r="F28" s="91">
        <v>1012</v>
      </c>
      <c r="G28" s="48">
        <v>915</v>
      </c>
      <c r="H28" s="299">
        <v>97</v>
      </c>
      <c r="I28" s="176">
        <f t="shared" si="2"/>
        <v>0.9041501976284585</v>
      </c>
      <c r="J28" s="165">
        <f t="shared" si="3"/>
        <v>9.5849802371541504E-2</v>
      </c>
      <c r="K28" s="91">
        <f>K29+K30</f>
        <v>971</v>
      </c>
      <c r="L28" s="48">
        <v>882</v>
      </c>
      <c r="M28" s="78">
        <f t="shared" si="4"/>
        <v>89</v>
      </c>
      <c r="N28" s="176">
        <f t="shared" si="5"/>
        <v>0.90834191555097832</v>
      </c>
      <c r="O28" s="24">
        <f t="shared" si="6"/>
        <v>9.1658084449021626E-2</v>
      </c>
      <c r="P28" s="47">
        <f t="shared" si="7"/>
        <v>33</v>
      </c>
      <c r="Q28" s="176">
        <f t="shared" si="8"/>
        <v>3.7414965986394558E-2</v>
      </c>
      <c r="R28" s="402">
        <f t="shared" si="9"/>
        <v>8</v>
      </c>
      <c r="S28" s="24">
        <f t="shared" si="10"/>
        <v>8.98876404494382E-2</v>
      </c>
    </row>
    <row r="29" spans="1:19" x14ac:dyDescent="0.25">
      <c r="A29" s="29" t="s">
        <v>79</v>
      </c>
      <c r="B29" s="92">
        <v>606</v>
      </c>
      <c r="C29" s="119">
        <v>597</v>
      </c>
      <c r="D29" s="16">
        <f t="shared" si="0"/>
        <v>9</v>
      </c>
      <c r="E29" s="25">
        <f t="shared" si="1"/>
        <v>1.507537688442211E-2</v>
      </c>
      <c r="F29" s="140">
        <v>569</v>
      </c>
      <c r="G29" s="50">
        <v>529</v>
      </c>
      <c r="H29" s="297">
        <v>40</v>
      </c>
      <c r="I29" s="174">
        <f t="shared" si="2"/>
        <v>0.92970123022847095</v>
      </c>
      <c r="J29" s="163">
        <f t="shared" si="3"/>
        <v>7.0298769771529004E-2</v>
      </c>
      <c r="K29" s="140">
        <v>551</v>
      </c>
      <c r="L29" s="50">
        <v>506</v>
      </c>
      <c r="M29" s="61">
        <f t="shared" si="4"/>
        <v>45</v>
      </c>
      <c r="N29" s="174">
        <f t="shared" si="5"/>
        <v>0.91833030852994557</v>
      </c>
      <c r="O29" s="76">
        <f t="shared" si="6"/>
        <v>8.1669691470054442E-2</v>
      </c>
      <c r="P29" s="49">
        <f t="shared" si="7"/>
        <v>23</v>
      </c>
      <c r="Q29" s="174">
        <f t="shared" si="8"/>
        <v>4.5454545454545456E-2</v>
      </c>
      <c r="R29" s="400">
        <f t="shared" si="9"/>
        <v>-5</v>
      </c>
      <c r="S29" s="76">
        <f t="shared" si="10"/>
        <v>-0.1111111111111111</v>
      </c>
    </row>
    <row r="30" spans="1:19" x14ac:dyDescent="0.25">
      <c r="A30" s="30" t="s">
        <v>80</v>
      </c>
      <c r="B30" s="89">
        <f>B28-B29</f>
        <v>466</v>
      </c>
      <c r="C30" s="17">
        <f>C28-C29</f>
        <v>441</v>
      </c>
      <c r="D30" s="18">
        <f t="shared" si="0"/>
        <v>25</v>
      </c>
      <c r="E30" s="26">
        <f t="shared" si="1"/>
        <v>5.6689342403628121E-2</v>
      </c>
      <c r="F30" s="141">
        <f>F28-F29</f>
        <v>443</v>
      </c>
      <c r="G30" s="52">
        <f>G28-G29</f>
        <v>386</v>
      </c>
      <c r="H30" s="298">
        <f>H28-H29</f>
        <v>57</v>
      </c>
      <c r="I30" s="175">
        <f t="shared" si="2"/>
        <v>0.87133182844243795</v>
      </c>
      <c r="J30" s="164">
        <f t="shared" si="3"/>
        <v>0.12866817155756208</v>
      </c>
      <c r="K30" s="141">
        <v>420</v>
      </c>
      <c r="L30" s="52">
        <v>376</v>
      </c>
      <c r="M30" s="79">
        <f t="shared" si="4"/>
        <v>44</v>
      </c>
      <c r="N30" s="175">
        <f t="shared" si="5"/>
        <v>0.89523809523809528</v>
      </c>
      <c r="O30" s="26">
        <f t="shared" si="6"/>
        <v>0.10476190476190476</v>
      </c>
      <c r="P30" s="51">
        <f t="shared" si="7"/>
        <v>10</v>
      </c>
      <c r="Q30" s="175">
        <f t="shared" si="8"/>
        <v>2.6595744680851064E-2</v>
      </c>
      <c r="R30" s="401">
        <f t="shared" si="9"/>
        <v>13</v>
      </c>
      <c r="S30" s="26">
        <f t="shared" si="10"/>
        <v>0.29545454545454547</v>
      </c>
    </row>
    <row r="31" spans="1:19" x14ac:dyDescent="0.25">
      <c r="A31" s="6" t="s">
        <v>81</v>
      </c>
      <c r="B31" s="91">
        <v>317</v>
      </c>
      <c r="C31" s="13">
        <v>314</v>
      </c>
      <c r="D31" s="14">
        <f t="shared" si="0"/>
        <v>3</v>
      </c>
      <c r="E31" s="24">
        <f t="shared" si="1"/>
        <v>9.5541401273885346E-3</v>
      </c>
      <c r="F31" s="91">
        <v>307</v>
      </c>
      <c r="G31" s="48">
        <v>265</v>
      </c>
      <c r="H31" s="299">
        <v>42</v>
      </c>
      <c r="I31" s="176">
        <f t="shared" si="2"/>
        <v>0.8631921824104235</v>
      </c>
      <c r="J31" s="165">
        <f t="shared" si="3"/>
        <v>0.13680781758957655</v>
      </c>
      <c r="K31" s="91">
        <v>290</v>
      </c>
      <c r="L31" s="48">
        <v>236</v>
      </c>
      <c r="M31" s="78">
        <f t="shared" si="4"/>
        <v>54</v>
      </c>
      <c r="N31" s="176">
        <f t="shared" si="5"/>
        <v>0.81379310344827582</v>
      </c>
      <c r="O31" s="24">
        <f t="shared" si="6"/>
        <v>0.18620689655172415</v>
      </c>
      <c r="P31" s="47">
        <f t="shared" si="7"/>
        <v>29</v>
      </c>
      <c r="Q31" s="176">
        <f t="shared" si="8"/>
        <v>0.1228813559322034</v>
      </c>
      <c r="R31" s="402">
        <f t="shared" si="9"/>
        <v>-12</v>
      </c>
      <c r="S31" s="24">
        <f t="shared" si="10"/>
        <v>-0.22222222222222221</v>
      </c>
    </row>
    <row r="32" spans="1:19" x14ac:dyDescent="0.25">
      <c r="A32" s="6" t="s">
        <v>83</v>
      </c>
      <c r="B32" s="91">
        <v>1595</v>
      </c>
      <c r="C32" s="13">
        <v>1560</v>
      </c>
      <c r="D32" s="14">
        <f t="shared" si="0"/>
        <v>35</v>
      </c>
      <c r="E32" s="24">
        <f t="shared" si="1"/>
        <v>2.2435897435897436E-2</v>
      </c>
      <c r="F32" s="91">
        <v>1468</v>
      </c>
      <c r="G32" s="48">
        <v>1112</v>
      </c>
      <c r="H32" s="299">
        <v>356</v>
      </c>
      <c r="I32" s="176">
        <f t="shared" si="2"/>
        <v>0.75749318801089915</v>
      </c>
      <c r="J32" s="165">
        <f t="shared" si="3"/>
        <v>0.24250681198910082</v>
      </c>
      <c r="K32" s="91">
        <f>K33+K34+K35</f>
        <v>1428</v>
      </c>
      <c r="L32" s="48">
        <v>1052</v>
      </c>
      <c r="M32" s="78">
        <f t="shared" si="4"/>
        <v>376</v>
      </c>
      <c r="N32" s="176">
        <f t="shared" si="5"/>
        <v>0.73669467787114851</v>
      </c>
      <c r="O32" s="24">
        <f t="shared" si="6"/>
        <v>0.26330532212885155</v>
      </c>
      <c r="P32" s="47">
        <f t="shared" si="7"/>
        <v>60</v>
      </c>
      <c r="Q32" s="176">
        <f t="shared" si="8"/>
        <v>5.7034220532319393E-2</v>
      </c>
      <c r="R32" s="402">
        <f t="shared" si="9"/>
        <v>-20</v>
      </c>
      <c r="S32" s="24">
        <f t="shared" si="10"/>
        <v>-5.3191489361702128E-2</v>
      </c>
    </row>
    <row r="33" spans="1:19" x14ac:dyDescent="0.25">
      <c r="A33" s="29" t="s">
        <v>82</v>
      </c>
      <c r="B33" s="92">
        <v>883</v>
      </c>
      <c r="C33" s="15">
        <v>836</v>
      </c>
      <c r="D33" s="16">
        <f t="shared" si="0"/>
        <v>47</v>
      </c>
      <c r="E33" s="25">
        <f t="shared" si="1"/>
        <v>5.6220095693779906E-2</v>
      </c>
      <c r="F33" s="140">
        <v>802</v>
      </c>
      <c r="G33" s="50">
        <v>511</v>
      </c>
      <c r="H33" s="297">
        <v>291</v>
      </c>
      <c r="I33" s="174">
        <f t="shared" si="2"/>
        <v>0.63715710723192021</v>
      </c>
      <c r="J33" s="163">
        <f t="shared" si="3"/>
        <v>0.36284289276807979</v>
      </c>
      <c r="K33" s="140">
        <v>758</v>
      </c>
      <c r="L33" s="50">
        <v>474</v>
      </c>
      <c r="M33" s="61">
        <f t="shared" si="4"/>
        <v>284</v>
      </c>
      <c r="N33" s="174">
        <f t="shared" si="5"/>
        <v>0.62532981530343013</v>
      </c>
      <c r="O33" s="76">
        <f t="shared" si="6"/>
        <v>0.37467018469656993</v>
      </c>
      <c r="P33" s="49">
        <f t="shared" si="7"/>
        <v>37</v>
      </c>
      <c r="Q33" s="174">
        <f t="shared" si="8"/>
        <v>7.805907172995781E-2</v>
      </c>
      <c r="R33" s="400">
        <f t="shared" si="9"/>
        <v>7</v>
      </c>
      <c r="S33" s="76">
        <f t="shared" si="10"/>
        <v>2.464788732394366E-2</v>
      </c>
    </row>
    <row r="34" spans="1:19" x14ac:dyDescent="0.25">
      <c r="A34" s="29" t="s">
        <v>79</v>
      </c>
      <c r="B34" s="92">
        <v>309</v>
      </c>
      <c r="C34" s="119">
        <v>304</v>
      </c>
      <c r="D34" s="16">
        <f t="shared" si="0"/>
        <v>5</v>
      </c>
      <c r="E34" s="25">
        <f t="shared" si="1"/>
        <v>1.6447368421052631E-2</v>
      </c>
      <c r="F34" s="140">
        <v>280</v>
      </c>
      <c r="G34" s="50">
        <v>265</v>
      </c>
      <c r="H34" s="297">
        <v>15</v>
      </c>
      <c r="I34" s="174">
        <f t="shared" si="2"/>
        <v>0.9464285714285714</v>
      </c>
      <c r="J34" s="163">
        <f t="shared" si="3"/>
        <v>5.3571428571428568E-2</v>
      </c>
      <c r="K34" s="140">
        <v>274</v>
      </c>
      <c r="L34" s="50">
        <v>255</v>
      </c>
      <c r="M34" s="61">
        <f t="shared" si="4"/>
        <v>19</v>
      </c>
      <c r="N34" s="174">
        <f t="shared" si="5"/>
        <v>0.93065693430656937</v>
      </c>
      <c r="O34" s="76">
        <f t="shared" si="6"/>
        <v>6.9343065693430656E-2</v>
      </c>
      <c r="P34" s="49">
        <f t="shared" si="7"/>
        <v>10</v>
      </c>
      <c r="Q34" s="174">
        <f t="shared" si="8"/>
        <v>3.9215686274509803E-2</v>
      </c>
      <c r="R34" s="400">
        <f t="shared" si="9"/>
        <v>-4</v>
      </c>
      <c r="S34" s="76">
        <f t="shared" si="10"/>
        <v>-0.21052631578947367</v>
      </c>
    </row>
    <row r="35" spans="1:19" x14ac:dyDescent="0.25">
      <c r="A35" s="30" t="s">
        <v>84</v>
      </c>
      <c r="B35" s="89">
        <f>B32-(B33+B34)</f>
        <v>403</v>
      </c>
      <c r="C35" s="17">
        <f>C32-(C33+C34)</f>
        <v>420</v>
      </c>
      <c r="D35" s="18">
        <f t="shared" si="0"/>
        <v>-17</v>
      </c>
      <c r="E35" s="26">
        <f t="shared" si="1"/>
        <v>-4.0476190476190478E-2</v>
      </c>
      <c r="F35" s="141">
        <f>F32-(F33+F34)</f>
        <v>386</v>
      </c>
      <c r="G35" s="52">
        <f>G32-(G33+G34)</f>
        <v>336</v>
      </c>
      <c r="H35" s="298">
        <f>H32-(H33+H34)</f>
        <v>50</v>
      </c>
      <c r="I35" s="175">
        <f t="shared" si="2"/>
        <v>0.8704663212435233</v>
      </c>
      <c r="J35" s="164">
        <f t="shared" si="3"/>
        <v>0.12953367875647667</v>
      </c>
      <c r="K35" s="141">
        <v>396</v>
      </c>
      <c r="L35" s="52">
        <v>323</v>
      </c>
      <c r="M35" s="79">
        <f t="shared" si="4"/>
        <v>73</v>
      </c>
      <c r="N35" s="175">
        <f t="shared" si="5"/>
        <v>0.81565656565656564</v>
      </c>
      <c r="O35" s="26">
        <f t="shared" si="6"/>
        <v>0.18434343434343434</v>
      </c>
      <c r="P35" s="51">
        <f t="shared" si="7"/>
        <v>13</v>
      </c>
      <c r="Q35" s="175">
        <f t="shared" si="8"/>
        <v>4.0247678018575851E-2</v>
      </c>
      <c r="R35" s="401">
        <f t="shared" si="9"/>
        <v>-23</v>
      </c>
      <c r="S35" s="26">
        <f t="shared" si="10"/>
        <v>-0.31506849315068491</v>
      </c>
    </row>
    <row r="36" spans="1:19" x14ac:dyDescent="0.25">
      <c r="A36" s="37" t="s">
        <v>91</v>
      </c>
      <c r="B36" s="83">
        <v>1169</v>
      </c>
      <c r="C36" s="13">
        <v>1163</v>
      </c>
      <c r="D36" s="14">
        <f t="shared" si="0"/>
        <v>6</v>
      </c>
      <c r="E36" s="24">
        <f t="shared" si="1"/>
        <v>5.1590713671539126E-3</v>
      </c>
      <c r="F36" s="91">
        <v>1076</v>
      </c>
      <c r="G36" s="48">
        <v>965</v>
      </c>
      <c r="H36" s="299">
        <v>111</v>
      </c>
      <c r="I36" s="176">
        <f t="shared" si="2"/>
        <v>0.89684014869888473</v>
      </c>
      <c r="J36" s="165">
        <f t="shared" si="3"/>
        <v>0.10315985130111524</v>
      </c>
      <c r="K36" s="91">
        <f>K37+K38</f>
        <v>1097</v>
      </c>
      <c r="L36" s="48">
        <v>949</v>
      </c>
      <c r="M36" s="78">
        <f t="shared" si="4"/>
        <v>148</v>
      </c>
      <c r="N36" s="176">
        <f t="shared" si="5"/>
        <v>0.86508659981768454</v>
      </c>
      <c r="O36" s="24">
        <f t="shared" si="6"/>
        <v>0.1349134001823154</v>
      </c>
      <c r="P36" s="47">
        <f t="shared" si="7"/>
        <v>16</v>
      </c>
      <c r="Q36" s="176">
        <f t="shared" si="8"/>
        <v>1.6859852476290831E-2</v>
      </c>
      <c r="R36" s="402">
        <f t="shared" si="9"/>
        <v>-37</v>
      </c>
      <c r="S36" s="24">
        <f t="shared" si="10"/>
        <v>-0.25</v>
      </c>
    </row>
    <row r="37" spans="1:19" x14ac:dyDescent="0.25">
      <c r="A37" s="29" t="s">
        <v>92</v>
      </c>
      <c r="B37" s="92">
        <v>212</v>
      </c>
      <c r="C37" s="15">
        <v>221</v>
      </c>
      <c r="D37" s="16">
        <f t="shared" si="0"/>
        <v>-9</v>
      </c>
      <c r="E37" s="25">
        <f t="shared" si="1"/>
        <v>-4.072398190045249E-2</v>
      </c>
      <c r="F37" s="140">
        <v>186</v>
      </c>
      <c r="G37" s="50">
        <v>157</v>
      </c>
      <c r="H37" s="297">
        <v>29</v>
      </c>
      <c r="I37" s="174">
        <f t="shared" si="2"/>
        <v>0.84408602150537637</v>
      </c>
      <c r="J37" s="163">
        <f t="shared" si="3"/>
        <v>0.15591397849462366</v>
      </c>
      <c r="K37" s="140">
        <v>198</v>
      </c>
      <c r="L37" s="50">
        <v>154</v>
      </c>
      <c r="M37" s="61">
        <f t="shared" si="4"/>
        <v>44</v>
      </c>
      <c r="N37" s="174">
        <f t="shared" si="5"/>
        <v>0.77777777777777779</v>
      </c>
      <c r="O37" s="76">
        <f t="shared" si="6"/>
        <v>0.22222222222222221</v>
      </c>
      <c r="P37" s="49">
        <f t="shared" si="7"/>
        <v>3</v>
      </c>
      <c r="Q37" s="174">
        <f t="shared" si="8"/>
        <v>1.948051948051948E-2</v>
      </c>
      <c r="R37" s="400">
        <f t="shared" si="9"/>
        <v>-15</v>
      </c>
      <c r="S37" s="76">
        <f t="shared" si="10"/>
        <v>-0.34090909090909088</v>
      </c>
    </row>
    <row r="38" spans="1:19" x14ac:dyDescent="0.25">
      <c r="A38" s="30" t="s">
        <v>93</v>
      </c>
      <c r="B38" s="89">
        <f>B36-B37</f>
        <v>957</v>
      </c>
      <c r="C38" s="17">
        <f>C36-C37</f>
        <v>942</v>
      </c>
      <c r="D38" s="18">
        <f t="shared" si="0"/>
        <v>15</v>
      </c>
      <c r="E38" s="26">
        <f t="shared" si="1"/>
        <v>1.5923566878980892E-2</v>
      </c>
      <c r="F38" s="141">
        <f>F36-F37</f>
        <v>890</v>
      </c>
      <c r="G38" s="52">
        <f>G36-G37</f>
        <v>808</v>
      </c>
      <c r="H38" s="298">
        <f>H36-H37</f>
        <v>82</v>
      </c>
      <c r="I38" s="175">
        <f t="shared" si="2"/>
        <v>0.90786516853932586</v>
      </c>
      <c r="J38" s="164">
        <f t="shared" si="3"/>
        <v>9.2134831460674152E-2</v>
      </c>
      <c r="K38" s="141">
        <v>899</v>
      </c>
      <c r="L38" s="52">
        <v>795</v>
      </c>
      <c r="M38" s="79">
        <f t="shared" si="4"/>
        <v>104</v>
      </c>
      <c r="N38" s="175">
        <f t="shared" si="5"/>
        <v>0.88431590656284764</v>
      </c>
      <c r="O38" s="26">
        <f t="shared" si="6"/>
        <v>0.11568409343715239</v>
      </c>
      <c r="P38" s="51">
        <f t="shared" si="7"/>
        <v>13</v>
      </c>
      <c r="Q38" s="175">
        <f t="shared" si="8"/>
        <v>1.6352201257861635E-2</v>
      </c>
      <c r="R38" s="401">
        <f t="shared" si="9"/>
        <v>-22</v>
      </c>
      <c r="S38" s="26">
        <f t="shared" si="10"/>
        <v>-0.21153846153846154</v>
      </c>
    </row>
    <row r="39" spans="1:19" x14ac:dyDescent="0.25">
      <c r="A39" s="6" t="s">
        <v>85</v>
      </c>
      <c r="B39" s="60">
        <v>3650</v>
      </c>
      <c r="C39" s="47">
        <v>2972</v>
      </c>
      <c r="D39" s="48">
        <f t="shared" si="0"/>
        <v>678</v>
      </c>
      <c r="E39" s="24">
        <f t="shared" si="1"/>
        <v>0.22812920592193808</v>
      </c>
      <c r="F39" s="91">
        <v>3456</v>
      </c>
      <c r="G39" s="48">
        <v>2686</v>
      </c>
      <c r="H39" s="143">
        <v>770</v>
      </c>
      <c r="I39" s="198">
        <f t="shared" si="2"/>
        <v>0.77719907407407407</v>
      </c>
      <c r="J39" s="107">
        <f t="shared" si="3"/>
        <v>0.22280092592592593</v>
      </c>
      <c r="K39" s="91">
        <f>K40+K41</f>
        <v>2786</v>
      </c>
      <c r="L39" s="48">
        <v>2334</v>
      </c>
      <c r="M39" s="78">
        <f t="shared" si="4"/>
        <v>452</v>
      </c>
      <c r="N39" s="176">
        <f t="shared" si="5"/>
        <v>0.83776022972002873</v>
      </c>
      <c r="O39" s="24">
        <f t="shared" si="6"/>
        <v>0.16223977027997127</v>
      </c>
      <c r="P39" s="47">
        <f t="shared" si="7"/>
        <v>352</v>
      </c>
      <c r="Q39" s="176">
        <f t="shared" si="8"/>
        <v>0.15081405312767782</v>
      </c>
      <c r="R39" s="402">
        <f t="shared" si="9"/>
        <v>318</v>
      </c>
      <c r="S39" s="24">
        <f t="shared" si="10"/>
        <v>0.70353982300884954</v>
      </c>
    </row>
    <row r="40" spans="1:19" x14ac:dyDescent="0.25">
      <c r="A40" s="152" t="s">
        <v>180</v>
      </c>
      <c r="B40" s="104">
        <v>1</v>
      </c>
      <c r="C40" s="391">
        <v>0</v>
      </c>
      <c r="D40" s="153">
        <f t="shared" si="0"/>
        <v>1</v>
      </c>
      <c r="E40" s="154" t="s">
        <v>182</v>
      </c>
      <c r="F40" s="127">
        <v>1</v>
      </c>
      <c r="G40" s="392">
        <v>0</v>
      </c>
      <c r="H40" s="296">
        <v>1</v>
      </c>
      <c r="I40" s="174">
        <f t="shared" si="2"/>
        <v>0</v>
      </c>
      <c r="J40" s="162">
        <f t="shared" si="3"/>
        <v>1</v>
      </c>
      <c r="K40" s="127">
        <v>1</v>
      </c>
      <c r="L40" s="392">
        <v>0</v>
      </c>
      <c r="M40" s="181">
        <f t="shared" si="4"/>
        <v>1</v>
      </c>
      <c r="N40" s="235">
        <f t="shared" si="5"/>
        <v>0</v>
      </c>
      <c r="O40" s="236">
        <f t="shared" si="6"/>
        <v>1</v>
      </c>
      <c r="P40" s="392">
        <f t="shared" si="7"/>
        <v>0</v>
      </c>
      <c r="Q40" s="393" t="s">
        <v>234</v>
      </c>
      <c r="R40" s="404">
        <f t="shared" si="9"/>
        <v>0</v>
      </c>
      <c r="S40" s="184">
        <f t="shared" si="10"/>
        <v>0</v>
      </c>
    </row>
    <row r="41" spans="1:19" x14ac:dyDescent="0.25">
      <c r="A41" s="8" t="s">
        <v>181</v>
      </c>
      <c r="B41" s="130">
        <f>B39-B40</f>
        <v>3649</v>
      </c>
      <c r="C41" s="51">
        <f>C39-C40</f>
        <v>2972</v>
      </c>
      <c r="D41" s="52">
        <f>D39-D40</f>
        <v>677</v>
      </c>
      <c r="E41" s="129">
        <f t="shared" si="1"/>
        <v>0.22779273216689097</v>
      </c>
      <c r="F41" s="130">
        <f>F39-F40</f>
        <v>3455</v>
      </c>
      <c r="G41" s="327">
        <f>G39-G40</f>
        <v>2686</v>
      </c>
      <c r="H41" s="333">
        <f>H39-H40</f>
        <v>769</v>
      </c>
      <c r="I41" s="335">
        <f t="shared" si="2"/>
        <v>0.77742402315484804</v>
      </c>
      <c r="J41" s="179">
        <f t="shared" si="3"/>
        <v>0.22257597684515196</v>
      </c>
      <c r="K41" s="130">
        <v>2785</v>
      </c>
      <c r="L41" s="327">
        <v>2334</v>
      </c>
      <c r="M41" s="79">
        <f t="shared" si="4"/>
        <v>451</v>
      </c>
      <c r="N41" s="175">
        <f t="shared" si="5"/>
        <v>0.83806104129263914</v>
      </c>
      <c r="O41" s="26">
        <f t="shared" si="6"/>
        <v>0.16193895870736086</v>
      </c>
      <c r="P41" s="51">
        <f t="shared" si="7"/>
        <v>352</v>
      </c>
      <c r="Q41" s="175">
        <f t="shared" si="8"/>
        <v>0.15081405312767782</v>
      </c>
      <c r="R41" s="52">
        <f t="shared" si="9"/>
        <v>318</v>
      </c>
      <c r="S41" s="26">
        <f t="shared" si="10"/>
        <v>0.70509977827050996</v>
      </c>
    </row>
    <row r="42" spans="1:19" x14ac:dyDescent="0.25">
      <c r="A42" s="7" t="s">
        <v>86</v>
      </c>
      <c r="B42" s="94">
        <v>11422</v>
      </c>
      <c r="C42" s="19">
        <v>11424</v>
      </c>
      <c r="D42" s="20">
        <f t="shared" si="0"/>
        <v>-2</v>
      </c>
      <c r="E42" s="27">
        <f t="shared" si="1"/>
        <v>-1.7507002801120448E-4</v>
      </c>
      <c r="F42" s="94">
        <v>10534</v>
      </c>
      <c r="G42" s="56">
        <v>6237</v>
      </c>
      <c r="H42" s="300">
        <v>4297</v>
      </c>
      <c r="I42" s="177">
        <f t="shared" si="2"/>
        <v>0.59208277957091326</v>
      </c>
      <c r="J42" s="166">
        <f t="shared" si="3"/>
        <v>0.40791722042908679</v>
      </c>
      <c r="K42" s="94">
        <v>10390</v>
      </c>
      <c r="L42" s="56">
        <v>6400</v>
      </c>
      <c r="M42" s="169">
        <f t="shared" si="4"/>
        <v>3990</v>
      </c>
      <c r="N42" s="177">
        <f t="shared" si="5"/>
        <v>0.61597690086621748</v>
      </c>
      <c r="O42" s="27">
        <f t="shared" si="6"/>
        <v>0.38402309913378246</v>
      </c>
      <c r="P42" s="55">
        <f t="shared" si="7"/>
        <v>-163</v>
      </c>
      <c r="Q42" s="177">
        <f t="shared" si="8"/>
        <v>-2.5468749999999998E-2</v>
      </c>
      <c r="R42" s="56">
        <f t="shared" si="9"/>
        <v>307</v>
      </c>
      <c r="S42" s="27">
        <f t="shared" si="10"/>
        <v>7.6942355889724312E-2</v>
      </c>
    </row>
    <row r="43" spans="1:19" x14ac:dyDescent="0.25">
      <c r="A43" s="6" t="s">
        <v>87</v>
      </c>
      <c r="B43" s="91">
        <v>2189</v>
      </c>
      <c r="C43" s="13">
        <v>2181</v>
      </c>
      <c r="D43" s="14">
        <f t="shared" si="0"/>
        <v>8</v>
      </c>
      <c r="E43" s="24">
        <f t="shared" si="1"/>
        <v>3.6680421824850985E-3</v>
      </c>
      <c r="F43" s="91">
        <v>2038</v>
      </c>
      <c r="G43" s="48">
        <v>1776</v>
      </c>
      <c r="H43" s="299">
        <v>262</v>
      </c>
      <c r="I43" s="176">
        <f t="shared" si="2"/>
        <v>0.87144259077526987</v>
      </c>
      <c r="J43" s="165">
        <f t="shared" si="3"/>
        <v>0.12855740922473013</v>
      </c>
      <c r="K43" s="91">
        <f>K44+K45+K46</f>
        <v>1997</v>
      </c>
      <c r="L43" s="48">
        <v>1708</v>
      </c>
      <c r="M43" s="78">
        <f t="shared" si="4"/>
        <v>289</v>
      </c>
      <c r="N43" s="176">
        <f t="shared" si="5"/>
        <v>0.85528292438657982</v>
      </c>
      <c r="O43" s="24">
        <f t="shared" si="6"/>
        <v>0.14471707561342012</v>
      </c>
      <c r="P43" s="47">
        <f t="shared" si="7"/>
        <v>68</v>
      </c>
      <c r="Q43" s="176">
        <f t="shared" si="8"/>
        <v>3.9812646370023422E-2</v>
      </c>
      <c r="R43" s="48">
        <f t="shared" si="9"/>
        <v>-27</v>
      </c>
      <c r="S43" s="24">
        <f t="shared" si="10"/>
        <v>-9.3425605536332182E-2</v>
      </c>
    </row>
    <row r="44" spans="1:19" x14ac:dyDescent="0.25">
      <c r="A44" s="36" t="s">
        <v>60</v>
      </c>
      <c r="B44" s="93">
        <v>1</v>
      </c>
      <c r="C44" s="391">
        <v>0</v>
      </c>
      <c r="D44" s="54">
        <f t="shared" si="0"/>
        <v>1</v>
      </c>
      <c r="E44" s="150" t="s">
        <v>182</v>
      </c>
      <c r="F44" s="394">
        <v>0</v>
      </c>
      <c r="G44" s="392">
        <v>0</v>
      </c>
      <c r="H44" s="395">
        <v>0</v>
      </c>
      <c r="I44" s="396" t="s">
        <v>182</v>
      </c>
      <c r="J44" s="149" t="s">
        <v>182</v>
      </c>
      <c r="K44" s="394">
        <v>0</v>
      </c>
      <c r="L44" s="392">
        <v>0</v>
      </c>
      <c r="M44" s="397">
        <f t="shared" si="4"/>
        <v>0</v>
      </c>
      <c r="N44" s="398" t="s">
        <v>182</v>
      </c>
      <c r="O44" s="150" t="s">
        <v>182</v>
      </c>
      <c r="P44" s="399">
        <f t="shared" si="7"/>
        <v>0</v>
      </c>
      <c r="Q44" s="398" t="s">
        <v>234</v>
      </c>
      <c r="R44" s="392">
        <f t="shared" si="9"/>
        <v>0</v>
      </c>
      <c r="S44" s="150" t="s">
        <v>182</v>
      </c>
    </row>
    <row r="45" spans="1:19" x14ac:dyDescent="0.25">
      <c r="A45" s="29" t="s">
        <v>88</v>
      </c>
      <c r="B45" s="92">
        <v>273</v>
      </c>
      <c r="C45" s="15">
        <v>311</v>
      </c>
      <c r="D45" s="16">
        <f t="shared" si="0"/>
        <v>-38</v>
      </c>
      <c r="E45" s="25">
        <f t="shared" si="1"/>
        <v>-0.12218649517684887</v>
      </c>
      <c r="F45" s="140">
        <v>216</v>
      </c>
      <c r="G45" s="50">
        <v>170</v>
      </c>
      <c r="H45" s="297">
        <v>46</v>
      </c>
      <c r="I45" s="174">
        <f t="shared" si="2"/>
        <v>0.78703703703703709</v>
      </c>
      <c r="J45" s="163">
        <f t="shared" si="3"/>
        <v>0.21296296296296297</v>
      </c>
      <c r="K45" s="140">
        <v>242</v>
      </c>
      <c r="L45" s="50">
        <v>161</v>
      </c>
      <c r="M45" s="61">
        <f t="shared" si="4"/>
        <v>81</v>
      </c>
      <c r="N45" s="174">
        <f t="shared" si="5"/>
        <v>0.66528925619834711</v>
      </c>
      <c r="O45" s="76">
        <f t="shared" si="6"/>
        <v>0.33471074380165289</v>
      </c>
      <c r="P45" s="49">
        <f t="shared" si="7"/>
        <v>9</v>
      </c>
      <c r="Q45" s="174">
        <f t="shared" si="8"/>
        <v>5.5900621118012424E-2</v>
      </c>
      <c r="R45" s="50">
        <f t="shared" si="9"/>
        <v>-35</v>
      </c>
      <c r="S45" s="76">
        <f t="shared" si="10"/>
        <v>-0.43209876543209874</v>
      </c>
    </row>
    <row r="46" spans="1:19" ht="15.75" thickBot="1" x14ac:dyDescent="0.3">
      <c r="A46" s="31" t="s">
        <v>89</v>
      </c>
      <c r="B46" s="95">
        <f>B43-(B45+B44)</f>
        <v>1915</v>
      </c>
      <c r="C46" s="32">
        <f>C43-(C45+C44)</f>
        <v>1870</v>
      </c>
      <c r="D46" s="33">
        <f t="shared" si="0"/>
        <v>45</v>
      </c>
      <c r="E46" s="39">
        <f t="shared" si="1"/>
        <v>2.4064171122994651E-2</v>
      </c>
      <c r="F46" s="326">
        <f>F43-(F45+F44)</f>
        <v>1822</v>
      </c>
      <c r="G46" s="33">
        <f>G43-(G45+G44)</f>
        <v>1606</v>
      </c>
      <c r="H46" s="334">
        <f>H43-(H45+H44)</f>
        <v>216</v>
      </c>
      <c r="I46" s="185">
        <f t="shared" si="2"/>
        <v>0.88144895718990124</v>
      </c>
      <c r="J46" s="180">
        <f t="shared" si="3"/>
        <v>0.11855104281009879</v>
      </c>
      <c r="K46" s="326">
        <v>1755</v>
      </c>
      <c r="L46" s="33">
        <v>1547</v>
      </c>
      <c r="M46" s="182">
        <f t="shared" si="4"/>
        <v>208</v>
      </c>
      <c r="N46" s="185">
        <f t="shared" si="5"/>
        <v>0.88148148148148153</v>
      </c>
      <c r="O46" s="77">
        <f t="shared" si="6"/>
        <v>0.11851851851851852</v>
      </c>
      <c r="P46" s="32">
        <f t="shared" si="7"/>
        <v>59</v>
      </c>
      <c r="Q46" s="185">
        <f t="shared" si="8"/>
        <v>3.8138332255979318E-2</v>
      </c>
      <c r="R46" s="33">
        <f t="shared" si="9"/>
        <v>8</v>
      </c>
      <c r="S46" s="77">
        <f t="shared" si="10"/>
        <v>3.8461538461538464E-2</v>
      </c>
    </row>
  </sheetData>
  <mergeCells count="19">
    <mergeCell ref="R4:R5"/>
    <mergeCell ref="S4:S5"/>
    <mergeCell ref="M4:M5"/>
    <mergeCell ref="N4:N5"/>
    <mergeCell ref="O4:O5"/>
    <mergeCell ref="P4:P5"/>
    <mergeCell ref="Q4:Q5"/>
    <mergeCell ref="L4:L5"/>
    <mergeCell ref="I4:I5"/>
    <mergeCell ref="J4:J5"/>
    <mergeCell ref="H4:H5"/>
    <mergeCell ref="A4:A5"/>
    <mergeCell ref="C4:C5"/>
    <mergeCell ref="D4:D5"/>
    <mergeCell ref="E4:E5"/>
    <mergeCell ref="G4:G5"/>
    <mergeCell ref="B4:B5"/>
    <mergeCell ref="F4:F5"/>
    <mergeCell ref="K4:K5"/>
  </mergeCells>
  <pageMargins left="0.7" right="0.7" top="0.75" bottom="0.75" header="0.3" footer="0.3"/>
  <pageSetup scale="41" fitToWidth="0" fitToHeight="0" orientation="landscape" r:id="rId1"/>
  <headerFoot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view="pageBreakPreview" topLeftCell="A4" zoomScale="60" zoomScaleNormal="100" workbookViewId="0">
      <selection activeCell="Q50" sqref="Q50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5" width="10.7109375" customWidth="1"/>
    <col min="6" max="6" width="13.28515625" customWidth="1"/>
    <col min="7" max="8" width="14.85546875" customWidth="1"/>
    <col min="9" max="10" width="12.7109375" customWidth="1"/>
    <col min="11" max="11" width="13.85546875" customWidth="1"/>
    <col min="12" max="12" width="13.7109375" style="156" customWidth="1"/>
    <col min="13" max="16" width="15.28515625" customWidth="1"/>
    <col min="17" max="17" width="18.140625" customWidth="1"/>
    <col min="18" max="19" width="15.28515625" customWidth="1"/>
    <col min="22" max="23" width="10.5703125" bestFit="1" customWidth="1"/>
  </cols>
  <sheetData>
    <row r="1" spans="1:19" x14ac:dyDescent="0.25">
      <c r="A1" s="1" t="s">
        <v>94</v>
      </c>
      <c r="B1" s="1"/>
    </row>
    <row r="2" spans="1:19" x14ac:dyDescent="0.25">
      <c r="A2" s="2" t="s">
        <v>1</v>
      </c>
      <c r="B2" s="2"/>
    </row>
    <row r="3" spans="1:19" ht="15.75" thickBot="1" x14ac:dyDescent="0.3"/>
    <row r="4" spans="1:19" s="159" customFormat="1" ht="15" customHeight="1" x14ac:dyDescent="0.25">
      <c r="A4" s="482" t="s">
        <v>2</v>
      </c>
      <c r="B4" s="474" t="s">
        <v>186</v>
      </c>
      <c r="C4" s="476" t="s">
        <v>187</v>
      </c>
      <c r="D4" s="478" t="s">
        <v>188</v>
      </c>
      <c r="E4" s="484" t="s">
        <v>189</v>
      </c>
      <c r="F4" s="482" t="s">
        <v>190</v>
      </c>
      <c r="G4" s="461" t="s">
        <v>222</v>
      </c>
      <c r="H4" s="463" t="s">
        <v>223</v>
      </c>
      <c r="I4" s="461" t="s">
        <v>224</v>
      </c>
      <c r="J4" s="463" t="s">
        <v>225</v>
      </c>
      <c r="K4" s="465" t="s">
        <v>191</v>
      </c>
      <c r="L4" s="461" t="s">
        <v>226</v>
      </c>
      <c r="M4" s="463" t="s">
        <v>227</v>
      </c>
      <c r="N4" s="461" t="s">
        <v>228</v>
      </c>
      <c r="O4" s="463" t="s">
        <v>229</v>
      </c>
      <c r="P4" s="467" t="s">
        <v>230</v>
      </c>
      <c r="Q4" s="461" t="s">
        <v>231</v>
      </c>
      <c r="R4" s="461" t="s">
        <v>233</v>
      </c>
      <c r="S4" s="469" t="s">
        <v>232</v>
      </c>
    </row>
    <row r="5" spans="1:19" s="159" customFormat="1" ht="29.25" customHeight="1" thickBot="1" x14ac:dyDescent="0.3">
      <c r="A5" s="483"/>
      <c r="B5" s="475"/>
      <c r="C5" s="477"/>
      <c r="D5" s="479"/>
      <c r="E5" s="485"/>
      <c r="F5" s="483"/>
      <c r="G5" s="462"/>
      <c r="H5" s="464"/>
      <c r="I5" s="462"/>
      <c r="J5" s="464"/>
      <c r="K5" s="466"/>
      <c r="L5" s="462"/>
      <c r="M5" s="464"/>
      <c r="N5" s="462"/>
      <c r="O5" s="464"/>
      <c r="P5" s="468"/>
      <c r="Q5" s="462"/>
      <c r="R5" s="462"/>
      <c r="S5" s="470"/>
    </row>
    <row r="6" spans="1:19" x14ac:dyDescent="0.25">
      <c r="A6" s="3" t="s">
        <v>94</v>
      </c>
      <c r="B6" s="90">
        <v>46766</v>
      </c>
      <c r="C6" s="11">
        <v>44256</v>
      </c>
      <c r="D6" s="12">
        <f>B6-C6</f>
        <v>2510</v>
      </c>
      <c r="E6" s="105">
        <f>D6/C6</f>
        <v>5.6715473608098338E-2</v>
      </c>
      <c r="F6" s="90">
        <v>44086</v>
      </c>
      <c r="G6" s="46">
        <v>31082</v>
      </c>
      <c r="H6" s="295">
        <v>13004</v>
      </c>
      <c r="I6" s="172">
        <f>G6/F6</f>
        <v>0.70503107562491496</v>
      </c>
      <c r="J6" s="161">
        <f>H6/F6</f>
        <v>0.29496892437508504</v>
      </c>
      <c r="K6" s="90">
        <v>40917</v>
      </c>
      <c r="L6" s="46">
        <v>29231</v>
      </c>
      <c r="M6" s="168">
        <f>K6-L6</f>
        <v>11686</v>
      </c>
      <c r="N6" s="172">
        <f>L6/K6</f>
        <v>0.71439743871740358</v>
      </c>
      <c r="O6" s="23">
        <f>M6/K6</f>
        <v>0.28560256128259648</v>
      </c>
      <c r="P6" s="405">
        <f>G6-L6</f>
        <v>1851</v>
      </c>
      <c r="Q6" s="172">
        <f>(G6-L6)/L6</f>
        <v>6.3323184290650342E-2</v>
      </c>
      <c r="R6" s="46">
        <f>H6-M6</f>
        <v>1318</v>
      </c>
      <c r="S6" s="23">
        <f>(H6-M6)/M6</f>
        <v>0.11278452849563581</v>
      </c>
    </row>
    <row r="7" spans="1:19" x14ac:dyDescent="0.25">
      <c r="A7" s="5" t="s">
        <v>95</v>
      </c>
      <c r="B7" s="94">
        <v>1998</v>
      </c>
      <c r="C7" s="19">
        <v>2018</v>
      </c>
      <c r="D7" s="20">
        <f t="shared" ref="D7:D41" si="0">B7-C7</f>
        <v>-20</v>
      </c>
      <c r="E7" s="106">
        <f t="shared" ref="E7:E41" si="1">D7/C7</f>
        <v>-9.9108027750247768E-3</v>
      </c>
      <c r="F7" s="94">
        <v>1872</v>
      </c>
      <c r="G7" s="56">
        <v>1645</v>
      </c>
      <c r="H7" s="300">
        <v>227</v>
      </c>
      <c r="I7" s="177">
        <f t="shared" ref="I7:I41" si="2">G7/F7</f>
        <v>0.87873931623931623</v>
      </c>
      <c r="J7" s="166">
        <f t="shared" ref="J7:J41" si="3">H7/F7</f>
        <v>0.12126068376068376</v>
      </c>
      <c r="K7" s="94">
        <v>1889</v>
      </c>
      <c r="L7" s="56">
        <v>1657</v>
      </c>
      <c r="M7" s="169">
        <f t="shared" ref="M7:M41" si="4">K7-L7</f>
        <v>232</v>
      </c>
      <c r="N7" s="177">
        <f t="shared" ref="N7:N41" si="5">L7/K7</f>
        <v>0.87718369507676019</v>
      </c>
      <c r="O7" s="27">
        <f t="shared" ref="O7:O41" si="6">M7/K7</f>
        <v>0.12281630492323981</v>
      </c>
      <c r="P7" s="406">
        <f t="shared" ref="P7:P41" si="7">G7-L7</f>
        <v>-12</v>
      </c>
      <c r="Q7" s="177">
        <f t="shared" ref="Q7:Q41" si="8">(G7-L7)/L7</f>
        <v>-7.2420036210018102E-3</v>
      </c>
      <c r="R7" s="56">
        <f t="shared" ref="R7:R41" si="9">H7-M7</f>
        <v>-5</v>
      </c>
      <c r="S7" s="27">
        <f t="shared" ref="S7:S41" si="10">(H7-M7)/M7</f>
        <v>-2.1551724137931036E-2</v>
      </c>
    </row>
    <row r="8" spans="1:19" x14ac:dyDescent="0.25">
      <c r="A8" s="4" t="s">
        <v>12</v>
      </c>
      <c r="B8" s="91">
        <v>634</v>
      </c>
      <c r="C8" s="13">
        <v>650</v>
      </c>
      <c r="D8" s="14">
        <f t="shared" si="0"/>
        <v>-16</v>
      </c>
      <c r="E8" s="107">
        <f t="shared" si="1"/>
        <v>-2.4615384615384615E-2</v>
      </c>
      <c r="F8" s="91">
        <v>598</v>
      </c>
      <c r="G8" s="48">
        <v>516</v>
      </c>
      <c r="H8" s="299">
        <v>82</v>
      </c>
      <c r="I8" s="176">
        <f t="shared" si="2"/>
        <v>0.86287625418060199</v>
      </c>
      <c r="J8" s="165">
        <f t="shared" si="3"/>
        <v>0.13712374581939799</v>
      </c>
      <c r="K8" s="91">
        <f>K9+K10</f>
        <v>601</v>
      </c>
      <c r="L8" s="48">
        <v>501</v>
      </c>
      <c r="M8" s="78">
        <f t="shared" si="4"/>
        <v>100</v>
      </c>
      <c r="N8" s="176">
        <f t="shared" si="5"/>
        <v>0.83361064891846925</v>
      </c>
      <c r="O8" s="24">
        <f t="shared" si="6"/>
        <v>0.16638935108153077</v>
      </c>
      <c r="P8" s="407">
        <f t="shared" si="7"/>
        <v>15</v>
      </c>
      <c r="Q8" s="176">
        <f t="shared" si="8"/>
        <v>2.9940119760479042E-2</v>
      </c>
      <c r="R8" s="48">
        <f t="shared" si="9"/>
        <v>-18</v>
      </c>
      <c r="S8" s="24">
        <f t="shared" si="10"/>
        <v>-0.18</v>
      </c>
    </row>
    <row r="9" spans="1:19" x14ac:dyDescent="0.25">
      <c r="A9" s="8" t="s">
        <v>96</v>
      </c>
      <c r="B9" s="92">
        <v>187</v>
      </c>
      <c r="C9" s="15">
        <v>197</v>
      </c>
      <c r="D9" s="16">
        <f t="shared" si="0"/>
        <v>-10</v>
      </c>
      <c r="E9" s="108">
        <f t="shared" si="1"/>
        <v>-5.0761421319796954E-2</v>
      </c>
      <c r="F9" s="140">
        <v>172</v>
      </c>
      <c r="G9" s="50">
        <v>146</v>
      </c>
      <c r="H9" s="297">
        <v>26</v>
      </c>
      <c r="I9" s="174">
        <f t="shared" si="2"/>
        <v>0.84883720930232553</v>
      </c>
      <c r="J9" s="163">
        <f t="shared" si="3"/>
        <v>0.15116279069767441</v>
      </c>
      <c r="K9" s="140">
        <v>175</v>
      </c>
      <c r="L9" s="50">
        <v>143</v>
      </c>
      <c r="M9" s="61">
        <f t="shared" si="4"/>
        <v>32</v>
      </c>
      <c r="N9" s="174">
        <f t="shared" si="5"/>
        <v>0.81714285714285717</v>
      </c>
      <c r="O9" s="76">
        <f t="shared" si="6"/>
        <v>0.18285714285714286</v>
      </c>
      <c r="P9" s="408">
        <f t="shared" si="7"/>
        <v>3</v>
      </c>
      <c r="Q9" s="174">
        <f t="shared" si="8"/>
        <v>2.097902097902098E-2</v>
      </c>
      <c r="R9" s="50">
        <f t="shared" si="9"/>
        <v>-6</v>
      </c>
      <c r="S9" s="76">
        <f t="shared" si="10"/>
        <v>-0.1875</v>
      </c>
    </row>
    <row r="10" spans="1:19" x14ac:dyDescent="0.25">
      <c r="A10" s="9" t="s">
        <v>14</v>
      </c>
      <c r="B10" s="89">
        <f>B8-B9</f>
        <v>447</v>
      </c>
      <c r="C10" s="17">
        <f>C8-C9</f>
        <v>453</v>
      </c>
      <c r="D10" s="18">
        <f t="shared" si="0"/>
        <v>-6</v>
      </c>
      <c r="E10" s="109">
        <f t="shared" si="1"/>
        <v>-1.3245033112582781E-2</v>
      </c>
      <c r="F10" s="141">
        <f>F8-F9</f>
        <v>426</v>
      </c>
      <c r="G10" s="52">
        <f>G8-G9</f>
        <v>370</v>
      </c>
      <c r="H10" s="298">
        <f>H8-H9</f>
        <v>56</v>
      </c>
      <c r="I10" s="175">
        <f t="shared" si="2"/>
        <v>0.86854460093896713</v>
      </c>
      <c r="J10" s="164">
        <f t="shared" si="3"/>
        <v>0.13145539906103287</v>
      </c>
      <c r="K10" s="141">
        <v>426</v>
      </c>
      <c r="L10" s="52">
        <v>358</v>
      </c>
      <c r="M10" s="79">
        <f t="shared" si="4"/>
        <v>68</v>
      </c>
      <c r="N10" s="175">
        <f t="shared" si="5"/>
        <v>0.84037558685446012</v>
      </c>
      <c r="O10" s="26">
        <f t="shared" si="6"/>
        <v>0.15962441314553991</v>
      </c>
      <c r="P10" s="409">
        <f t="shared" si="7"/>
        <v>12</v>
      </c>
      <c r="Q10" s="175">
        <f t="shared" si="8"/>
        <v>3.3519553072625698E-2</v>
      </c>
      <c r="R10" s="52">
        <f t="shared" si="9"/>
        <v>-12</v>
      </c>
      <c r="S10" s="26">
        <f t="shared" si="10"/>
        <v>-0.17647058823529413</v>
      </c>
    </row>
    <row r="11" spans="1:19" x14ac:dyDescent="0.25">
      <c r="A11" s="4" t="s">
        <v>97</v>
      </c>
      <c r="B11" s="91">
        <v>13821</v>
      </c>
      <c r="C11" s="13">
        <v>13233</v>
      </c>
      <c r="D11" s="14">
        <f t="shared" si="0"/>
        <v>588</v>
      </c>
      <c r="E11" s="107">
        <f t="shared" si="1"/>
        <v>4.4434368623894806E-2</v>
      </c>
      <c r="F11" s="91">
        <v>13069</v>
      </c>
      <c r="G11" s="48">
        <v>8370</v>
      </c>
      <c r="H11" s="299">
        <v>4699</v>
      </c>
      <c r="I11" s="176">
        <f t="shared" si="2"/>
        <v>0.6404468589792639</v>
      </c>
      <c r="J11" s="165">
        <f t="shared" si="3"/>
        <v>0.3595531410207361</v>
      </c>
      <c r="K11" s="91">
        <f>K12+K13</f>
        <v>12310</v>
      </c>
      <c r="L11" s="48">
        <v>7901</v>
      </c>
      <c r="M11" s="78">
        <f t="shared" si="4"/>
        <v>4409</v>
      </c>
      <c r="N11" s="176">
        <f t="shared" si="5"/>
        <v>0.64183590576766858</v>
      </c>
      <c r="O11" s="24">
        <f t="shared" si="6"/>
        <v>0.35816409423233142</v>
      </c>
      <c r="P11" s="407">
        <f t="shared" si="7"/>
        <v>469</v>
      </c>
      <c r="Q11" s="176">
        <f t="shared" si="8"/>
        <v>5.9359574737375013E-2</v>
      </c>
      <c r="R11" s="48">
        <f t="shared" si="9"/>
        <v>290</v>
      </c>
      <c r="S11" s="24">
        <f t="shared" si="10"/>
        <v>6.5774552052619645E-2</v>
      </c>
    </row>
    <row r="12" spans="1:19" x14ac:dyDescent="0.25">
      <c r="A12" s="8" t="s">
        <v>183</v>
      </c>
      <c r="B12" s="92">
        <v>11697</v>
      </c>
      <c r="C12" s="15">
        <v>11130</v>
      </c>
      <c r="D12" s="16">
        <f t="shared" si="0"/>
        <v>567</v>
      </c>
      <c r="E12" s="108">
        <f t="shared" si="1"/>
        <v>5.0943396226415097E-2</v>
      </c>
      <c r="F12" s="140">
        <v>11046</v>
      </c>
      <c r="G12" s="50">
        <v>6489</v>
      </c>
      <c r="H12" s="297">
        <v>4557</v>
      </c>
      <c r="I12" s="174">
        <f t="shared" si="2"/>
        <v>0.5874524714828897</v>
      </c>
      <c r="J12" s="163">
        <f t="shared" si="3"/>
        <v>0.41254752851711024</v>
      </c>
      <c r="K12" s="140">
        <v>10318</v>
      </c>
      <c r="L12" s="50">
        <v>6093</v>
      </c>
      <c r="M12" s="61">
        <f t="shared" si="4"/>
        <v>4225</v>
      </c>
      <c r="N12" s="174">
        <f t="shared" si="5"/>
        <v>0.59052141887962784</v>
      </c>
      <c r="O12" s="76">
        <f t="shared" si="6"/>
        <v>0.40947858112037216</v>
      </c>
      <c r="P12" s="408">
        <f t="shared" si="7"/>
        <v>396</v>
      </c>
      <c r="Q12" s="174">
        <f t="shared" si="8"/>
        <v>6.4992614475627764E-2</v>
      </c>
      <c r="R12" s="50">
        <f t="shared" si="9"/>
        <v>332</v>
      </c>
      <c r="S12" s="76">
        <f t="shared" si="10"/>
        <v>7.857988165680474E-2</v>
      </c>
    </row>
    <row r="13" spans="1:19" x14ac:dyDescent="0.25">
      <c r="A13" s="9" t="s">
        <v>98</v>
      </c>
      <c r="B13" s="89">
        <f>B11-B12</f>
        <v>2124</v>
      </c>
      <c r="C13" s="17">
        <f>C11-C12</f>
        <v>2103</v>
      </c>
      <c r="D13" s="18">
        <f t="shared" si="0"/>
        <v>21</v>
      </c>
      <c r="E13" s="109">
        <f t="shared" si="1"/>
        <v>9.9857346647646214E-3</v>
      </c>
      <c r="F13" s="141">
        <f>F11-F12</f>
        <v>2023</v>
      </c>
      <c r="G13" s="52">
        <f>G11-G12</f>
        <v>1881</v>
      </c>
      <c r="H13" s="298">
        <f>H11-H12</f>
        <v>142</v>
      </c>
      <c r="I13" s="175">
        <f t="shared" si="2"/>
        <v>0.92980721700444879</v>
      </c>
      <c r="J13" s="164">
        <f t="shared" si="3"/>
        <v>7.0192782995551165E-2</v>
      </c>
      <c r="K13" s="141">
        <v>1992</v>
      </c>
      <c r="L13" s="52">
        <v>1808</v>
      </c>
      <c r="M13" s="79">
        <f t="shared" si="4"/>
        <v>184</v>
      </c>
      <c r="N13" s="175">
        <f t="shared" si="5"/>
        <v>0.90763052208835338</v>
      </c>
      <c r="O13" s="26">
        <f t="shared" si="6"/>
        <v>9.2369477911646583E-2</v>
      </c>
      <c r="P13" s="409">
        <f t="shared" si="7"/>
        <v>73</v>
      </c>
      <c r="Q13" s="175">
        <f t="shared" si="8"/>
        <v>4.0376106194690266E-2</v>
      </c>
      <c r="R13" s="52">
        <f t="shared" si="9"/>
        <v>-42</v>
      </c>
      <c r="S13" s="26">
        <f t="shared" si="10"/>
        <v>-0.22826086956521738</v>
      </c>
    </row>
    <row r="14" spans="1:19" x14ac:dyDescent="0.25">
      <c r="A14" s="5" t="s">
        <v>99</v>
      </c>
      <c r="B14" s="94">
        <v>685</v>
      </c>
      <c r="C14" s="19">
        <v>665</v>
      </c>
      <c r="D14" s="20">
        <f t="shared" si="0"/>
        <v>20</v>
      </c>
      <c r="E14" s="106">
        <f t="shared" si="1"/>
        <v>3.007518796992481E-2</v>
      </c>
      <c r="F14" s="94">
        <v>642</v>
      </c>
      <c r="G14" s="56">
        <v>568</v>
      </c>
      <c r="H14" s="300">
        <v>74</v>
      </c>
      <c r="I14" s="177">
        <f t="shared" si="2"/>
        <v>0.88473520249221183</v>
      </c>
      <c r="J14" s="166">
        <f t="shared" si="3"/>
        <v>0.11526479750778816</v>
      </c>
      <c r="K14" s="94">
        <v>637</v>
      </c>
      <c r="L14" s="56">
        <v>556</v>
      </c>
      <c r="M14" s="169">
        <f t="shared" si="4"/>
        <v>81</v>
      </c>
      <c r="N14" s="177">
        <f t="shared" si="5"/>
        <v>0.87284144427001575</v>
      </c>
      <c r="O14" s="27">
        <f t="shared" si="6"/>
        <v>0.1271585557299843</v>
      </c>
      <c r="P14" s="406">
        <f t="shared" si="7"/>
        <v>12</v>
      </c>
      <c r="Q14" s="177">
        <f t="shared" si="8"/>
        <v>2.1582733812949641E-2</v>
      </c>
      <c r="R14" s="56">
        <f t="shared" si="9"/>
        <v>-7</v>
      </c>
      <c r="S14" s="27">
        <f t="shared" si="10"/>
        <v>-8.6419753086419748E-2</v>
      </c>
    </row>
    <row r="15" spans="1:19" x14ac:dyDescent="0.25">
      <c r="A15" s="41" t="s">
        <v>100</v>
      </c>
      <c r="B15" s="86">
        <v>2035</v>
      </c>
      <c r="C15" s="19">
        <v>363</v>
      </c>
      <c r="D15" s="20">
        <f t="shared" si="0"/>
        <v>1672</v>
      </c>
      <c r="E15" s="106">
        <f t="shared" si="1"/>
        <v>4.6060606060606064</v>
      </c>
      <c r="F15" s="94">
        <v>1969</v>
      </c>
      <c r="G15" s="56">
        <v>1329</v>
      </c>
      <c r="H15" s="300">
        <v>640</v>
      </c>
      <c r="I15" s="177">
        <f t="shared" si="2"/>
        <v>0.67496190959878111</v>
      </c>
      <c r="J15" s="166">
        <f t="shared" si="3"/>
        <v>0.32503809040121889</v>
      </c>
      <c r="K15" s="94">
        <v>345</v>
      </c>
      <c r="L15" s="56">
        <v>321</v>
      </c>
      <c r="M15" s="169">
        <f t="shared" si="4"/>
        <v>24</v>
      </c>
      <c r="N15" s="177">
        <f t="shared" si="5"/>
        <v>0.93043478260869561</v>
      </c>
      <c r="O15" s="27">
        <f t="shared" si="6"/>
        <v>6.9565217391304349E-2</v>
      </c>
      <c r="P15" s="406">
        <f t="shared" si="7"/>
        <v>1008</v>
      </c>
      <c r="Q15" s="177">
        <f t="shared" si="8"/>
        <v>3.1401869158878504</v>
      </c>
      <c r="R15" s="56">
        <f t="shared" si="9"/>
        <v>616</v>
      </c>
      <c r="S15" s="27">
        <f t="shared" si="10"/>
        <v>25.666666666666668</v>
      </c>
    </row>
    <row r="16" spans="1:19" x14ac:dyDescent="0.25">
      <c r="A16" s="40" t="s">
        <v>101</v>
      </c>
      <c r="B16" s="96">
        <v>674</v>
      </c>
      <c r="C16" s="34">
        <v>664</v>
      </c>
      <c r="D16" s="35">
        <f t="shared" si="0"/>
        <v>10</v>
      </c>
      <c r="E16" s="110">
        <f t="shared" si="1"/>
        <v>1.5060240963855422E-2</v>
      </c>
      <c r="F16" s="127">
        <v>635</v>
      </c>
      <c r="G16" s="54">
        <v>567</v>
      </c>
      <c r="H16" s="296">
        <v>68</v>
      </c>
      <c r="I16" s="173">
        <f t="shared" si="2"/>
        <v>0.8929133858267716</v>
      </c>
      <c r="J16" s="162">
        <f t="shared" si="3"/>
        <v>0.10708661417322834</v>
      </c>
      <c r="K16" s="127">
        <f>K17+K18</f>
        <v>633</v>
      </c>
      <c r="L16" s="54">
        <v>562</v>
      </c>
      <c r="M16" s="63">
        <f t="shared" si="4"/>
        <v>71</v>
      </c>
      <c r="N16" s="173">
        <f t="shared" si="5"/>
        <v>0.88783570300157977</v>
      </c>
      <c r="O16" s="38">
        <f t="shared" si="6"/>
        <v>0.11216429699842022</v>
      </c>
      <c r="P16" s="399">
        <f t="shared" si="7"/>
        <v>5</v>
      </c>
      <c r="Q16" s="173">
        <f t="shared" si="8"/>
        <v>8.8967971530249119E-3</v>
      </c>
      <c r="R16" s="54">
        <f t="shared" si="9"/>
        <v>-3</v>
      </c>
      <c r="S16" s="38">
        <f t="shared" si="10"/>
        <v>-4.2253521126760563E-2</v>
      </c>
    </row>
    <row r="17" spans="1:19" x14ac:dyDescent="0.25">
      <c r="A17" s="8" t="s">
        <v>102</v>
      </c>
      <c r="B17" s="92">
        <v>125</v>
      </c>
      <c r="C17" s="15">
        <v>122</v>
      </c>
      <c r="D17" s="16">
        <f t="shared" si="0"/>
        <v>3</v>
      </c>
      <c r="E17" s="108">
        <f t="shared" si="1"/>
        <v>2.4590163934426229E-2</v>
      </c>
      <c r="F17" s="140">
        <v>109</v>
      </c>
      <c r="G17" s="50">
        <v>85</v>
      </c>
      <c r="H17" s="297">
        <v>24</v>
      </c>
      <c r="I17" s="174">
        <f t="shared" si="2"/>
        <v>0.77981651376146788</v>
      </c>
      <c r="J17" s="163">
        <f t="shared" si="3"/>
        <v>0.22018348623853212</v>
      </c>
      <c r="K17" s="140">
        <v>113</v>
      </c>
      <c r="L17" s="50">
        <v>81</v>
      </c>
      <c r="M17" s="61">
        <f t="shared" si="4"/>
        <v>32</v>
      </c>
      <c r="N17" s="174">
        <f t="shared" si="5"/>
        <v>0.7168141592920354</v>
      </c>
      <c r="O17" s="76">
        <f t="shared" si="6"/>
        <v>0.2831858407079646</v>
      </c>
      <c r="P17" s="408">
        <f t="shared" si="7"/>
        <v>4</v>
      </c>
      <c r="Q17" s="174">
        <f t="shared" si="8"/>
        <v>4.9382716049382713E-2</v>
      </c>
      <c r="R17" s="50">
        <f t="shared" si="9"/>
        <v>-8</v>
      </c>
      <c r="S17" s="76">
        <f t="shared" si="10"/>
        <v>-0.25</v>
      </c>
    </row>
    <row r="18" spans="1:19" x14ac:dyDescent="0.25">
      <c r="A18" s="9" t="s">
        <v>103</v>
      </c>
      <c r="B18" s="89">
        <f>B16-B17</f>
        <v>549</v>
      </c>
      <c r="C18" s="17">
        <f>C16-C17</f>
        <v>542</v>
      </c>
      <c r="D18" s="18">
        <f t="shared" si="0"/>
        <v>7</v>
      </c>
      <c r="E18" s="109">
        <f t="shared" si="1"/>
        <v>1.2915129151291513E-2</v>
      </c>
      <c r="F18" s="141">
        <f>F16-F17</f>
        <v>526</v>
      </c>
      <c r="G18" s="52">
        <f>G16-G17</f>
        <v>482</v>
      </c>
      <c r="H18" s="298">
        <f>H16-H17</f>
        <v>44</v>
      </c>
      <c r="I18" s="175">
        <f t="shared" si="2"/>
        <v>0.91634980988593151</v>
      </c>
      <c r="J18" s="164">
        <f t="shared" si="3"/>
        <v>8.3650190114068435E-2</v>
      </c>
      <c r="K18" s="141">
        <v>520</v>
      </c>
      <c r="L18" s="52">
        <v>481</v>
      </c>
      <c r="M18" s="79">
        <f t="shared" si="4"/>
        <v>39</v>
      </c>
      <c r="N18" s="175">
        <f t="shared" si="5"/>
        <v>0.92500000000000004</v>
      </c>
      <c r="O18" s="26">
        <f t="shared" si="6"/>
        <v>7.4999999999999997E-2</v>
      </c>
      <c r="P18" s="409">
        <f t="shared" si="7"/>
        <v>1</v>
      </c>
      <c r="Q18" s="175">
        <f t="shared" si="8"/>
        <v>2.0790020790020791E-3</v>
      </c>
      <c r="R18" s="52">
        <f t="shared" si="9"/>
        <v>5</v>
      </c>
      <c r="S18" s="26">
        <f t="shared" si="10"/>
        <v>0.12820512820512819</v>
      </c>
    </row>
    <row r="19" spans="1:19" x14ac:dyDescent="0.25">
      <c r="A19" s="4" t="s">
        <v>33</v>
      </c>
      <c r="B19" s="91">
        <v>6833</v>
      </c>
      <c r="C19" s="13">
        <v>6614</v>
      </c>
      <c r="D19" s="14">
        <f t="shared" si="0"/>
        <v>219</v>
      </c>
      <c r="E19" s="107">
        <f t="shared" si="1"/>
        <v>3.3111581493801029E-2</v>
      </c>
      <c r="F19" s="91">
        <v>6552</v>
      </c>
      <c r="G19" s="48">
        <v>4808</v>
      </c>
      <c r="H19" s="299">
        <v>1744</v>
      </c>
      <c r="I19" s="176">
        <f t="shared" si="2"/>
        <v>0.73382173382173377</v>
      </c>
      <c r="J19" s="165">
        <f t="shared" si="3"/>
        <v>0.26617826617826618</v>
      </c>
      <c r="K19" s="91">
        <f>K20+K21</f>
        <v>6182</v>
      </c>
      <c r="L19" s="48">
        <v>4622</v>
      </c>
      <c r="M19" s="78">
        <f t="shared" si="4"/>
        <v>1560</v>
      </c>
      <c r="N19" s="176">
        <f t="shared" si="5"/>
        <v>0.74765448075056617</v>
      </c>
      <c r="O19" s="24">
        <f t="shared" si="6"/>
        <v>0.25234551924943383</v>
      </c>
      <c r="P19" s="407">
        <f t="shared" si="7"/>
        <v>186</v>
      </c>
      <c r="Q19" s="176">
        <f t="shared" si="8"/>
        <v>4.0242319342276074E-2</v>
      </c>
      <c r="R19" s="48">
        <f t="shared" si="9"/>
        <v>184</v>
      </c>
      <c r="S19" s="24">
        <f t="shared" si="10"/>
        <v>0.11794871794871795</v>
      </c>
    </row>
    <row r="20" spans="1:19" x14ac:dyDescent="0.25">
      <c r="A20" s="8" t="s">
        <v>104</v>
      </c>
      <c r="B20" s="92">
        <v>4373</v>
      </c>
      <c r="C20" s="15">
        <v>4194</v>
      </c>
      <c r="D20" s="16">
        <f t="shared" si="0"/>
        <v>179</v>
      </c>
      <c r="E20" s="108">
        <f t="shared" si="1"/>
        <v>4.2680019074868861E-2</v>
      </c>
      <c r="F20" s="140">
        <v>4194</v>
      </c>
      <c r="G20" s="50">
        <v>2846</v>
      </c>
      <c r="H20" s="297">
        <v>1348</v>
      </c>
      <c r="I20" s="174">
        <f t="shared" si="2"/>
        <v>0.67858845970433956</v>
      </c>
      <c r="J20" s="163">
        <f t="shared" si="3"/>
        <v>0.32141154029566049</v>
      </c>
      <c r="K20" s="140">
        <v>3861</v>
      </c>
      <c r="L20" s="50">
        <v>2674</v>
      </c>
      <c r="M20" s="61">
        <f t="shared" si="4"/>
        <v>1187</v>
      </c>
      <c r="N20" s="174">
        <f t="shared" si="5"/>
        <v>0.69256669256669257</v>
      </c>
      <c r="O20" s="76">
        <f t="shared" si="6"/>
        <v>0.30743330743330743</v>
      </c>
      <c r="P20" s="408">
        <f t="shared" si="7"/>
        <v>172</v>
      </c>
      <c r="Q20" s="174">
        <f t="shared" si="8"/>
        <v>6.4323111443530298E-2</v>
      </c>
      <c r="R20" s="50">
        <f t="shared" si="9"/>
        <v>161</v>
      </c>
      <c r="S20" s="76">
        <f t="shared" si="10"/>
        <v>0.13563605728727884</v>
      </c>
    </row>
    <row r="21" spans="1:19" x14ac:dyDescent="0.25">
      <c r="A21" s="9" t="s">
        <v>35</v>
      </c>
      <c r="B21" s="89">
        <f>B19-B20</f>
        <v>2460</v>
      </c>
      <c r="C21" s="17">
        <f>C19-C20</f>
        <v>2420</v>
      </c>
      <c r="D21" s="18">
        <f t="shared" si="0"/>
        <v>40</v>
      </c>
      <c r="E21" s="109">
        <f t="shared" si="1"/>
        <v>1.6528925619834711E-2</v>
      </c>
      <c r="F21" s="141">
        <f>F19-F20</f>
        <v>2358</v>
      </c>
      <c r="G21" s="52">
        <f>G19-G20</f>
        <v>1962</v>
      </c>
      <c r="H21" s="298">
        <f>H19-H20</f>
        <v>396</v>
      </c>
      <c r="I21" s="175">
        <f t="shared" si="2"/>
        <v>0.83206106870229013</v>
      </c>
      <c r="J21" s="164">
        <f t="shared" si="3"/>
        <v>0.16793893129770993</v>
      </c>
      <c r="K21" s="141">
        <v>2321</v>
      </c>
      <c r="L21" s="52">
        <v>1948</v>
      </c>
      <c r="M21" s="79">
        <f t="shared" si="4"/>
        <v>373</v>
      </c>
      <c r="N21" s="175">
        <f t="shared" si="5"/>
        <v>0.83929340801378716</v>
      </c>
      <c r="O21" s="26">
        <f t="shared" si="6"/>
        <v>0.16070659198621284</v>
      </c>
      <c r="P21" s="409">
        <f t="shared" si="7"/>
        <v>14</v>
      </c>
      <c r="Q21" s="175">
        <f t="shared" si="8"/>
        <v>7.1868583162217657E-3</v>
      </c>
      <c r="R21" s="52">
        <f t="shared" si="9"/>
        <v>23</v>
      </c>
      <c r="S21" s="26">
        <f t="shared" si="10"/>
        <v>6.1662198391420911E-2</v>
      </c>
    </row>
    <row r="22" spans="1:19" x14ac:dyDescent="0.25">
      <c r="A22" s="4" t="s">
        <v>105</v>
      </c>
      <c r="B22" s="91">
        <v>2669</v>
      </c>
      <c r="C22" s="13">
        <v>2701</v>
      </c>
      <c r="D22" s="14">
        <f t="shared" si="0"/>
        <v>-32</v>
      </c>
      <c r="E22" s="107">
        <f t="shared" si="1"/>
        <v>-1.1847463902258423E-2</v>
      </c>
      <c r="F22" s="91">
        <v>2479</v>
      </c>
      <c r="G22" s="48">
        <v>1954</v>
      </c>
      <c r="H22" s="299">
        <v>525</v>
      </c>
      <c r="I22" s="176">
        <f t="shared" si="2"/>
        <v>0.78822105687777333</v>
      </c>
      <c r="J22" s="165">
        <f t="shared" si="3"/>
        <v>0.2117789431222267</v>
      </c>
      <c r="K22" s="91">
        <f>K23+K24+K25</f>
        <v>2462</v>
      </c>
      <c r="L22" s="48">
        <v>1949</v>
      </c>
      <c r="M22" s="78">
        <f t="shared" si="4"/>
        <v>513</v>
      </c>
      <c r="N22" s="176">
        <f t="shared" si="5"/>
        <v>0.7916328188464663</v>
      </c>
      <c r="O22" s="24">
        <f t="shared" si="6"/>
        <v>0.20836718115353373</v>
      </c>
      <c r="P22" s="407">
        <f t="shared" si="7"/>
        <v>5</v>
      </c>
      <c r="Q22" s="176">
        <f t="shared" si="8"/>
        <v>2.5654181631605951E-3</v>
      </c>
      <c r="R22" s="48">
        <f t="shared" si="9"/>
        <v>12</v>
      </c>
      <c r="S22" s="24">
        <f t="shared" si="10"/>
        <v>2.3391812865497075E-2</v>
      </c>
    </row>
    <row r="23" spans="1:19" x14ac:dyDescent="0.25">
      <c r="A23" s="8" t="s">
        <v>4</v>
      </c>
      <c r="B23" s="92">
        <v>435</v>
      </c>
      <c r="C23" s="15">
        <v>441</v>
      </c>
      <c r="D23" s="16">
        <f t="shared" si="0"/>
        <v>-6</v>
      </c>
      <c r="E23" s="108">
        <f t="shared" si="1"/>
        <v>-1.3605442176870748E-2</v>
      </c>
      <c r="F23" s="140">
        <v>413</v>
      </c>
      <c r="G23" s="50">
        <v>327</v>
      </c>
      <c r="H23" s="297">
        <v>86</v>
      </c>
      <c r="I23" s="174">
        <f t="shared" si="2"/>
        <v>0.79176755447941893</v>
      </c>
      <c r="J23" s="163">
        <f t="shared" si="3"/>
        <v>0.20823244552058112</v>
      </c>
      <c r="K23" s="140">
        <v>394</v>
      </c>
      <c r="L23" s="50">
        <v>302</v>
      </c>
      <c r="M23" s="61">
        <f t="shared" si="4"/>
        <v>92</v>
      </c>
      <c r="N23" s="174">
        <f t="shared" si="5"/>
        <v>0.76649746192893398</v>
      </c>
      <c r="O23" s="76">
        <f t="shared" si="6"/>
        <v>0.233502538071066</v>
      </c>
      <c r="P23" s="408">
        <f t="shared" si="7"/>
        <v>25</v>
      </c>
      <c r="Q23" s="174">
        <f t="shared" si="8"/>
        <v>8.2781456953642391E-2</v>
      </c>
      <c r="R23" s="50">
        <f t="shared" si="9"/>
        <v>-6</v>
      </c>
      <c r="S23" s="76">
        <f t="shared" si="10"/>
        <v>-6.5217391304347824E-2</v>
      </c>
    </row>
    <row r="24" spans="1:19" x14ac:dyDescent="0.25">
      <c r="A24" s="8" t="s">
        <v>106</v>
      </c>
      <c r="B24" s="92">
        <v>1135</v>
      </c>
      <c r="C24" s="15">
        <v>1156</v>
      </c>
      <c r="D24" s="16">
        <f t="shared" si="0"/>
        <v>-21</v>
      </c>
      <c r="E24" s="108">
        <f t="shared" si="1"/>
        <v>-1.8166089965397925E-2</v>
      </c>
      <c r="F24" s="140">
        <v>1036</v>
      </c>
      <c r="G24" s="50">
        <v>719</v>
      </c>
      <c r="H24" s="297">
        <v>317</v>
      </c>
      <c r="I24" s="174">
        <f t="shared" si="2"/>
        <v>0.69401544401544402</v>
      </c>
      <c r="J24" s="163">
        <f t="shared" si="3"/>
        <v>0.30598455598455598</v>
      </c>
      <c r="K24" s="140">
        <v>1037</v>
      </c>
      <c r="L24" s="50">
        <v>723</v>
      </c>
      <c r="M24" s="61">
        <f t="shared" si="4"/>
        <v>314</v>
      </c>
      <c r="N24" s="174">
        <f t="shared" si="5"/>
        <v>0.69720347155255546</v>
      </c>
      <c r="O24" s="76">
        <f t="shared" si="6"/>
        <v>0.30279652844744454</v>
      </c>
      <c r="P24" s="408">
        <f t="shared" si="7"/>
        <v>-4</v>
      </c>
      <c r="Q24" s="174">
        <f t="shared" si="8"/>
        <v>-5.5325034578146614E-3</v>
      </c>
      <c r="R24" s="50">
        <f t="shared" si="9"/>
        <v>3</v>
      </c>
      <c r="S24" s="76">
        <f t="shared" si="10"/>
        <v>9.5541401273885346E-3</v>
      </c>
    </row>
    <row r="25" spans="1:19" x14ac:dyDescent="0.25">
      <c r="A25" s="9" t="s">
        <v>107</v>
      </c>
      <c r="B25" s="89">
        <f>B22-(B23+B24)</f>
        <v>1099</v>
      </c>
      <c r="C25" s="17">
        <f>C22-(C23+C24)</f>
        <v>1104</v>
      </c>
      <c r="D25" s="18">
        <f t="shared" si="0"/>
        <v>-5</v>
      </c>
      <c r="E25" s="109">
        <f t="shared" si="1"/>
        <v>-4.528985507246377E-3</v>
      </c>
      <c r="F25" s="141">
        <f>F22-(F23+F24)</f>
        <v>1030</v>
      </c>
      <c r="G25" s="52">
        <f>G22-(G23+G24)</f>
        <v>908</v>
      </c>
      <c r="H25" s="298">
        <f>H22-(H23+H24)</f>
        <v>122</v>
      </c>
      <c r="I25" s="175">
        <f t="shared" si="2"/>
        <v>0.88155339805825239</v>
      </c>
      <c r="J25" s="164">
        <f t="shared" si="3"/>
        <v>0.11844660194174757</v>
      </c>
      <c r="K25" s="141">
        <v>1031</v>
      </c>
      <c r="L25" s="52">
        <v>924</v>
      </c>
      <c r="M25" s="79">
        <f t="shared" si="4"/>
        <v>107</v>
      </c>
      <c r="N25" s="175">
        <f t="shared" si="5"/>
        <v>0.89621726479146457</v>
      </c>
      <c r="O25" s="26">
        <f t="shared" si="6"/>
        <v>0.1037827352085354</v>
      </c>
      <c r="P25" s="409">
        <f t="shared" si="7"/>
        <v>-16</v>
      </c>
      <c r="Q25" s="175">
        <f t="shared" si="8"/>
        <v>-1.7316017316017316E-2</v>
      </c>
      <c r="R25" s="52">
        <f t="shared" si="9"/>
        <v>15</v>
      </c>
      <c r="S25" s="26">
        <f t="shared" si="10"/>
        <v>0.14018691588785046</v>
      </c>
    </row>
    <row r="26" spans="1:19" x14ac:dyDescent="0.25">
      <c r="A26" s="4" t="s">
        <v>108</v>
      </c>
      <c r="B26" s="91">
        <v>1403</v>
      </c>
      <c r="C26" s="13">
        <v>1366</v>
      </c>
      <c r="D26" s="14">
        <f t="shared" si="0"/>
        <v>37</v>
      </c>
      <c r="E26" s="107">
        <f t="shared" si="1"/>
        <v>2.7086383601756955E-2</v>
      </c>
      <c r="F26" s="91">
        <v>1326</v>
      </c>
      <c r="G26" s="48">
        <v>1105</v>
      </c>
      <c r="H26" s="299">
        <v>221</v>
      </c>
      <c r="I26" s="176">
        <f t="shared" si="2"/>
        <v>0.83333333333333337</v>
      </c>
      <c r="J26" s="165">
        <f t="shared" si="3"/>
        <v>0.16666666666666666</v>
      </c>
      <c r="K26" s="91">
        <f>K27+K28</f>
        <v>1272</v>
      </c>
      <c r="L26" s="48">
        <v>1039</v>
      </c>
      <c r="M26" s="78">
        <f t="shared" si="4"/>
        <v>233</v>
      </c>
      <c r="N26" s="176">
        <f t="shared" si="5"/>
        <v>0.81682389937106914</v>
      </c>
      <c r="O26" s="24">
        <f t="shared" si="6"/>
        <v>0.1831761006289308</v>
      </c>
      <c r="P26" s="407">
        <f t="shared" si="7"/>
        <v>66</v>
      </c>
      <c r="Q26" s="176">
        <f t="shared" si="8"/>
        <v>6.3522617901828685E-2</v>
      </c>
      <c r="R26" s="48">
        <f t="shared" si="9"/>
        <v>-12</v>
      </c>
      <c r="S26" s="24">
        <f t="shared" si="10"/>
        <v>-5.1502145922746781E-2</v>
      </c>
    </row>
    <row r="27" spans="1:19" x14ac:dyDescent="0.25">
      <c r="A27" s="8" t="s">
        <v>109</v>
      </c>
      <c r="B27" s="92">
        <v>508</v>
      </c>
      <c r="C27" s="15">
        <v>498</v>
      </c>
      <c r="D27" s="16">
        <f t="shared" si="0"/>
        <v>10</v>
      </c>
      <c r="E27" s="108">
        <f t="shared" si="1"/>
        <v>2.0080321285140562E-2</v>
      </c>
      <c r="F27" s="140">
        <v>474</v>
      </c>
      <c r="G27" s="50">
        <v>367</v>
      </c>
      <c r="H27" s="297">
        <v>107</v>
      </c>
      <c r="I27" s="174">
        <f t="shared" si="2"/>
        <v>0.77426160337552741</v>
      </c>
      <c r="J27" s="163">
        <f t="shared" si="3"/>
        <v>0.22573839662447256</v>
      </c>
      <c r="K27" s="140">
        <v>458</v>
      </c>
      <c r="L27" s="50">
        <v>348</v>
      </c>
      <c r="M27" s="61">
        <f t="shared" si="4"/>
        <v>110</v>
      </c>
      <c r="N27" s="174">
        <f t="shared" si="5"/>
        <v>0.75982532751091703</v>
      </c>
      <c r="O27" s="76">
        <f t="shared" si="6"/>
        <v>0.24017467248908297</v>
      </c>
      <c r="P27" s="408">
        <f t="shared" si="7"/>
        <v>19</v>
      </c>
      <c r="Q27" s="174">
        <f t="shared" si="8"/>
        <v>5.459770114942529E-2</v>
      </c>
      <c r="R27" s="50">
        <f t="shared" si="9"/>
        <v>-3</v>
      </c>
      <c r="S27" s="76">
        <f t="shared" si="10"/>
        <v>-2.7272727272727271E-2</v>
      </c>
    </row>
    <row r="28" spans="1:19" x14ac:dyDescent="0.25">
      <c r="A28" s="9" t="s">
        <v>110</v>
      </c>
      <c r="B28" s="89">
        <f>B26-B27</f>
        <v>895</v>
      </c>
      <c r="C28" s="17">
        <f>C26-C27</f>
        <v>868</v>
      </c>
      <c r="D28" s="18">
        <f t="shared" si="0"/>
        <v>27</v>
      </c>
      <c r="E28" s="109">
        <f t="shared" si="1"/>
        <v>3.1105990783410139E-2</v>
      </c>
      <c r="F28" s="141">
        <f>F26-F27</f>
        <v>852</v>
      </c>
      <c r="G28" s="52">
        <f>G26-G27</f>
        <v>738</v>
      </c>
      <c r="H28" s="298">
        <f>H26-H27</f>
        <v>114</v>
      </c>
      <c r="I28" s="175">
        <f t="shared" si="2"/>
        <v>0.86619718309859151</v>
      </c>
      <c r="J28" s="164">
        <f t="shared" si="3"/>
        <v>0.13380281690140844</v>
      </c>
      <c r="K28" s="141">
        <v>814</v>
      </c>
      <c r="L28" s="52">
        <v>691</v>
      </c>
      <c r="M28" s="79">
        <f t="shared" si="4"/>
        <v>123</v>
      </c>
      <c r="N28" s="175">
        <f t="shared" si="5"/>
        <v>0.84889434889434889</v>
      </c>
      <c r="O28" s="26">
        <f t="shared" si="6"/>
        <v>0.15110565110565111</v>
      </c>
      <c r="P28" s="409">
        <f t="shared" si="7"/>
        <v>47</v>
      </c>
      <c r="Q28" s="175">
        <f t="shared" si="8"/>
        <v>6.8017366136034735E-2</v>
      </c>
      <c r="R28" s="52">
        <f t="shared" si="9"/>
        <v>-9</v>
      </c>
      <c r="S28" s="26">
        <f t="shared" si="10"/>
        <v>-7.3170731707317069E-2</v>
      </c>
    </row>
    <row r="29" spans="1:19" x14ac:dyDescent="0.25">
      <c r="A29" s="5" t="s">
        <v>111</v>
      </c>
      <c r="B29" s="94">
        <v>9205</v>
      </c>
      <c r="C29" s="19">
        <v>9311</v>
      </c>
      <c r="D29" s="20">
        <f t="shared" si="0"/>
        <v>-106</v>
      </c>
      <c r="E29" s="106">
        <f t="shared" si="1"/>
        <v>-1.1384384061862313E-2</v>
      </c>
      <c r="F29" s="94">
        <v>8494</v>
      </c>
      <c r="G29" s="56">
        <v>4954</v>
      </c>
      <c r="H29" s="300">
        <v>3540</v>
      </c>
      <c r="I29" s="177">
        <f t="shared" si="2"/>
        <v>0.58323522486461032</v>
      </c>
      <c r="J29" s="166">
        <f t="shared" si="3"/>
        <v>0.41676477513538968</v>
      </c>
      <c r="K29" s="94">
        <v>8318</v>
      </c>
      <c r="L29" s="56">
        <v>5080</v>
      </c>
      <c r="M29" s="169">
        <f t="shared" si="4"/>
        <v>3238</v>
      </c>
      <c r="N29" s="177">
        <f t="shared" si="5"/>
        <v>0.61072373166626592</v>
      </c>
      <c r="O29" s="27">
        <f t="shared" si="6"/>
        <v>0.38927626833373408</v>
      </c>
      <c r="P29" s="406">
        <f t="shared" si="7"/>
        <v>-126</v>
      </c>
      <c r="Q29" s="177">
        <f t="shared" si="8"/>
        <v>-2.4803149606299212E-2</v>
      </c>
      <c r="R29" s="56">
        <f t="shared" si="9"/>
        <v>302</v>
      </c>
      <c r="S29" s="27">
        <f t="shared" si="10"/>
        <v>9.3267449042618897E-2</v>
      </c>
    </row>
    <row r="30" spans="1:19" x14ac:dyDescent="0.25">
      <c r="A30" s="5" t="s">
        <v>112</v>
      </c>
      <c r="B30" s="94">
        <v>857</v>
      </c>
      <c r="C30" s="19">
        <v>836</v>
      </c>
      <c r="D30" s="20">
        <f t="shared" si="0"/>
        <v>21</v>
      </c>
      <c r="E30" s="106">
        <f t="shared" si="1"/>
        <v>2.5119617224880382E-2</v>
      </c>
      <c r="F30" s="94">
        <v>824</v>
      </c>
      <c r="G30" s="56">
        <v>748</v>
      </c>
      <c r="H30" s="300">
        <v>76</v>
      </c>
      <c r="I30" s="177">
        <f t="shared" si="2"/>
        <v>0.90776699029126218</v>
      </c>
      <c r="J30" s="166">
        <f t="shared" si="3"/>
        <v>9.2233009708737865E-2</v>
      </c>
      <c r="K30" s="94">
        <v>772</v>
      </c>
      <c r="L30" s="56">
        <v>677</v>
      </c>
      <c r="M30" s="169">
        <f t="shared" si="4"/>
        <v>95</v>
      </c>
      <c r="N30" s="177">
        <f t="shared" si="5"/>
        <v>0.87694300518134716</v>
      </c>
      <c r="O30" s="27">
        <f t="shared" si="6"/>
        <v>0.12305699481865284</v>
      </c>
      <c r="P30" s="406">
        <f t="shared" si="7"/>
        <v>71</v>
      </c>
      <c r="Q30" s="177">
        <f t="shared" si="8"/>
        <v>0.10487444608567208</v>
      </c>
      <c r="R30" s="56">
        <f t="shared" si="9"/>
        <v>-19</v>
      </c>
      <c r="S30" s="27">
        <f t="shared" si="10"/>
        <v>-0.2</v>
      </c>
    </row>
    <row r="31" spans="1:19" x14ac:dyDescent="0.25">
      <c r="A31" s="6" t="s">
        <v>113</v>
      </c>
      <c r="B31" s="60">
        <v>960</v>
      </c>
      <c r="C31" s="131">
        <v>859</v>
      </c>
      <c r="D31" s="48">
        <f t="shared" si="0"/>
        <v>101</v>
      </c>
      <c r="E31" s="107">
        <f t="shared" si="1"/>
        <v>0.11757857974388825</v>
      </c>
      <c r="F31" s="91">
        <v>917</v>
      </c>
      <c r="G31" s="48">
        <v>840</v>
      </c>
      <c r="H31" s="143">
        <v>77</v>
      </c>
      <c r="I31" s="198">
        <f t="shared" si="2"/>
        <v>0.91603053435114501</v>
      </c>
      <c r="J31" s="195">
        <f t="shared" si="3"/>
        <v>8.3969465648854963E-2</v>
      </c>
      <c r="K31" s="134">
        <f>K32+K33</f>
        <v>809</v>
      </c>
      <c r="L31" s="132">
        <v>732</v>
      </c>
      <c r="M31" s="78">
        <f t="shared" si="4"/>
        <v>77</v>
      </c>
      <c r="N31" s="176">
        <f t="shared" si="5"/>
        <v>0.90482076637824471</v>
      </c>
      <c r="O31" s="24">
        <f t="shared" si="6"/>
        <v>9.5179233621755246E-2</v>
      </c>
      <c r="P31" s="407">
        <f t="shared" si="7"/>
        <v>108</v>
      </c>
      <c r="Q31" s="176">
        <f t="shared" si="8"/>
        <v>0.14754098360655737</v>
      </c>
      <c r="R31" s="48">
        <f t="shared" si="9"/>
        <v>0</v>
      </c>
      <c r="S31" s="24">
        <f t="shared" si="10"/>
        <v>0</v>
      </c>
    </row>
    <row r="32" spans="1:19" x14ac:dyDescent="0.25">
      <c r="A32" s="152" t="s">
        <v>183</v>
      </c>
      <c r="B32" s="104">
        <v>162</v>
      </c>
      <c r="C32" s="49">
        <v>36</v>
      </c>
      <c r="D32" s="153">
        <f t="shared" si="0"/>
        <v>126</v>
      </c>
      <c r="E32" s="294" t="s">
        <v>185</v>
      </c>
      <c r="F32" s="127">
        <v>151</v>
      </c>
      <c r="G32" s="54">
        <v>150</v>
      </c>
      <c r="H32" s="296">
        <v>1</v>
      </c>
      <c r="I32" s="174">
        <f t="shared" si="2"/>
        <v>0.99337748344370858</v>
      </c>
      <c r="J32" s="108">
        <f t="shared" si="3"/>
        <v>6.6225165562913907E-3</v>
      </c>
      <c r="K32" s="140">
        <v>35</v>
      </c>
      <c r="L32" s="50">
        <v>34</v>
      </c>
      <c r="M32" s="181">
        <f t="shared" si="4"/>
        <v>1</v>
      </c>
      <c r="N32" s="183">
        <f t="shared" si="5"/>
        <v>0.97142857142857142</v>
      </c>
      <c r="O32" s="184">
        <f t="shared" si="6"/>
        <v>2.8571428571428571E-2</v>
      </c>
      <c r="P32" s="391">
        <f t="shared" si="7"/>
        <v>116</v>
      </c>
      <c r="Q32" s="183">
        <f t="shared" si="8"/>
        <v>3.4117647058823528</v>
      </c>
      <c r="R32" s="153">
        <f t="shared" si="9"/>
        <v>0</v>
      </c>
      <c r="S32" s="184">
        <f t="shared" si="10"/>
        <v>0</v>
      </c>
    </row>
    <row r="33" spans="1:19" x14ac:dyDescent="0.25">
      <c r="A33" s="9" t="s">
        <v>184</v>
      </c>
      <c r="B33" s="136">
        <f>B31-B32</f>
        <v>798</v>
      </c>
      <c r="C33" s="51">
        <f>C31-C32</f>
        <v>823</v>
      </c>
      <c r="D33" s="52">
        <f>B33-C33</f>
        <v>-25</v>
      </c>
      <c r="E33" s="137">
        <f>D33/C33</f>
        <v>-3.0376670716889428E-2</v>
      </c>
      <c r="F33" s="136">
        <f>F31-F32</f>
        <v>766</v>
      </c>
      <c r="G33" s="153">
        <f>G31-G32</f>
        <v>690</v>
      </c>
      <c r="H33" s="336">
        <f>H31-H32</f>
        <v>76</v>
      </c>
      <c r="I33" s="183">
        <f t="shared" si="2"/>
        <v>0.90078328981723232</v>
      </c>
      <c r="J33" s="196">
        <f t="shared" si="3"/>
        <v>9.921671018276762E-2</v>
      </c>
      <c r="K33" s="136">
        <v>774</v>
      </c>
      <c r="L33" s="153">
        <v>698</v>
      </c>
      <c r="M33" s="79">
        <f t="shared" si="4"/>
        <v>76</v>
      </c>
      <c r="N33" s="175">
        <f t="shared" si="5"/>
        <v>0.90180878552971577</v>
      </c>
      <c r="O33" s="26">
        <f t="shared" si="6"/>
        <v>9.8191214470284241E-2</v>
      </c>
      <c r="P33" s="409">
        <f t="shared" si="7"/>
        <v>-8</v>
      </c>
      <c r="Q33" s="175">
        <f t="shared" si="8"/>
        <v>-1.1461318051575931E-2</v>
      </c>
      <c r="R33" s="52">
        <f t="shared" si="9"/>
        <v>0</v>
      </c>
      <c r="S33" s="26">
        <f t="shared" si="10"/>
        <v>0</v>
      </c>
    </row>
    <row r="34" spans="1:19" x14ac:dyDescent="0.25">
      <c r="A34" s="133" t="s">
        <v>118</v>
      </c>
      <c r="B34" s="134">
        <v>16</v>
      </c>
      <c r="C34" s="131">
        <v>15</v>
      </c>
      <c r="D34" s="132">
        <f>B34-C34</f>
        <v>1</v>
      </c>
      <c r="E34" s="135">
        <f t="shared" si="1"/>
        <v>6.6666666666666666E-2</v>
      </c>
      <c r="F34" s="134">
        <v>12</v>
      </c>
      <c r="G34" s="132">
        <v>8</v>
      </c>
      <c r="H34" s="337">
        <v>4</v>
      </c>
      <c r="I34" s="198">
        <f t="shared" si="2"/>
        <v>0.66666666666666663</v>
      </c>
      <c r="J34" s="195">
        <f t="shared" si="3"/>
        <v>0.33333333333333331</v>
      </c>
      <c r="K34" s="134">
        <v>12</v>
      </c>
      <c r="L34" s="132">
        <v>10</v>
      </c>
      <c r="M34" s="197">
        <f t="shared" si="4"/>
        <v>2</v>
      </c>
      <c r="N34" s="198">
        <f t="shared" si="5"/>
        <v>0.83333333333333337</v>
      </c>
      <c r="O34" s="199">
        <f t="shared" si="6"/>
        <v>0.16666666666666666</v>
      </c>
      <c r="P34" s="410">
        <f t="shared" si="7"/>
        <v>-2</v>
      </c>
      <c r="Q34" s="198">
        <f t="shared" si="8"/>
        <v>-0.2</v>
      </c>
      <c r="R34" s="132">
        <f t="shared" si="9"/>
        <v>2</v>
      </c>
      <c r="S34" s="199">
        <f t="shared" si="10"/>
        <v>1</v>
      </c>
    </row>
    <row r="35" spans="1:19" x14ac:dyDescent="0.25">
      <c r="A35" s="4" t="s">
        <v>114</v>
      </c>
      <c r="B35" s="91">
        <v>4316</v>
      </c>
      <c r="C35" s="13">
        <v>4289</v>
      </c>
      <c r="D35" s="14">
        <f t="shared" si="0"/>
        <v>27</v>
      </c>
      <c r="E35" s="107">
        <f t="shared" si="1"/>
        <v>6.2951737001632081E-3</v>
      </c>
      <c r="F35" s="91">
        <v>4070</v>
      </c>
      <c r="G35" s="48">
        <v>3100</v>
      </c>
      <c r="H35" s="299">
        <v>970</v>
      </c>
      <c r="I35" s="176">
        <f t="shared" si="2"/>
        <v>0.76167076167076164</v>
      </c>
      <c r="J35" s="165">
        <f t="shared" si="3"/>
        <v>0.23832923832923833</v>
      </c>
      <c r="K35" s="91">
        <f>K36+K37+K38+K39+K40</f>
        <v>4033</v>
      </c>
      <c r="L35" s="48">
        <v>3048</v>
      </c>
      <c r="M35" s="78">
        <f t="shared" si="4"/>
        <v>985</v>
      </c>
      <c r="N35" s="176">
        <f t="shared" si="5"/>
        <v>0.75576493925117783</v>
      </c>
      <c r="O35" s="24">
        <f t="shared" si="6"/>
        <v>0.24423506074882223</v>
      </c>
      <c r="P35" s="407">
        <f t="shared" si="7"/>
        <v>52</v>
      </c>
      <c r="Q35" s="176">
        <f t="shared" si="8"/>
        <v>1.7060367454068241E-2</v>
      </c>
      <c r="R35" s="48">
        <f t="shared" si="9"/>
        <v>-15</v>
      </c>
      <c r="S35" s="24">
        <f t="shared" si="10"/>
        <v>-1.5228426395939087E-2</v>
      </c>
    </row>
    <row r="36" spans="1:19" x14ac:dyDescent="0.25">
      <c r="A36" s="8" t="s">
        <v>115</v>
      </c>
      <c r="B36" s="92">
        <v>182</v>
      </c>
      <c r="C36" s="15">
        <v>185</v>
      </c>
      <c r="D36" s="16">
        <f t="shared" si="0"/>
        <v>-3</v>
      </c>
      <c r="E36" s="108">
        <f t="shared" si="1"/>
        <v>-1.6216216216216217E-2</v>
      </c>
      <c r="F36" s="140">
        <v>168</v>
      </c>
      <c r="G36" s="50">
        <v>139</v>
      </c>
      <c r="H36" s="297">
        <v>29</v>
      </c>
      <c r="I36" s="174">
        <f t="shared" si="2"/>
        <v>0.82738095238095233</v>
      </c>
      <c r="J36" s="163">
        <f t="shared" si="3"/>
        <v>0.17261904761904762</v>
      </c>
      <c r="K36" s="140">
        <v>174</v>
      </c>
      <c r="L36" s="50">
        <v>133</v>
      </c>
      <c r="M36" s="61">
        <f t="shared" si="4"/>
        <v>41</v>
      </c>
      <c r="N36" s="174">
        <f t="shared" si="5"/>
        <v>0.76436781609195403</v>
      </c>
      <c r="O36" s="76">
        <f t="shared" si="6"/>
        <v>0.23563218390804597</v>
      </c>
      <c r="P36" s="408">
        <f t="shared" si="7"/>
        <v>6</v>
      </c>
      <c r="Q36" s="174">
        <f t="shared" si="8"/>
        <v>4.5112781954887216E-2</v>
      </c>
      <c r="R36" s="50">
        <f t="shared" si="9"/>
        <v>-12</v>
      </c>
      <c r="S36" s="76">
        <f t="shared" si="10"/>
        <v>-0.29268292682926828</v>
      </c>
    </row>
    <row r="37" spans="1:19" x14ac:dyDescent="0.25">
      <c r="A37" s="8" t="s">
        <v>116</v>
      </c>
      <c r="B37" s="92">
        <v>81</v>
      </c>
      <c r="C37" s="15">
        <v>86</v>
      </c>
      <c r="D37" s="16">
        <f t="shared" si="0"/>
        <v>-5</v>
      </c>
      <c r="E37" s="108">
        <f t="shared" si="1"/>
        <v>-5.8139534883720929E-2</v>
      </c>
      <c r="F37" s="140">
        <v>76</v>
      </c>
      <c r="G37" s="50">
        <v>57</v>
      </c>
      <c r="H37" s="297">
        <v>19</v>
      </c>
      <c r="I37" s="174">
        <f t="shared" si="2"/>
        <v>0.75</v>
      </c>
      <c r="J37" s="163">
        <f t="shared" si="3"/>
        <v>0.25</v>
      </c>
      <c r="K37" s="140">
        <v>81</v>
      </c>
      <c r="L37" s="50">
        <v>57</v>
      </c>
      <c r="M37" s="61">
        <f t="shared" si="4"/>
        <v>24</v>
      </c>
      <c r="N37" s="174">
        <f t="shared" si="5"/>
        <v>0.70370370370370372</v>
      </c>
      <c r="O37" s="76">
        <f t="shared" si="6"/>
        <v>0.29629629629629628</v>
      </c>
      <c r="P37" s="408">
        <f t="shared" si="7"/>
        <v>0</v>
      </c>
      <c r="Q37" s="174">
        <f t="shared" si="8"/>
        <v>0</v>
      </c>
      <c r="R37" s="50">
        <f t="shared" si="9"/>
        <v>-5</v>
      </c>
      <c r="S37" s="76">
        <f t="shared" si="10"/>
        <v>-0.20833333333333334</v>
      </c>
    </row>
    <row r="38" spans="1:19" x14ac:dyDescent="0.25">
      <c r="A38" s="8" t="s">
        <v>117</v>
      </c>
      <c r="B38" s="92">
        <v>98</v>
      </c>
      <c r="C38" s="15">
        <v>104</v>
      </c>
      <c r="D38" s="16">
        <f t="shared" si="0"/>
        <v>-6</v>
      </c>
      <c r="E38" s="108">
        <f t="shared" si="1"/>
        <v>-5.7692307692307696E-2</v>
      </c>
      <c r="F38" s="140">
        <v>86</v>
      </c>
      <c r="G38" s="50">
        <v>69</v>
      </c>
      <c r="H38" s="297">
        <v>17</v>
      </c>
      <c r="I38" s="174">
        <f t="shared" si="2"/>
        <v>0.80232558139534882</v>
      </c>
      <c r="J38" s="163">
        <f t="shared" si="3"/>
        <v>0.19767441860465115</v>
      </c>
      <c r="K38" s="140">
        <v>102</v>
      </c>
      <c r="L38" s="50">
        <v>83</v>
      </c>
      <c r="M38" s="61">
        <f t="shared" si="4"/>
        <v>19</v>
      </c>
      <c r="N38" s="174">
        <f t="shared" si="5"/>
        <v>0.81372549019607843</v>
      </c>
      <c r="O38" s="76">
        <f t="shared" si="6"/>
        <v>0.18627450980392157</v>
      </c>
      <c r="P38" s="408">
        <f t="shared" si="7"/>
        <v>-14</v>
      </c>
      <c r="Q38" s="174">
        <f t="shared" si="8"/>
        <v>-0.16867469879518071</v>
      </c>
      <c r="R38" s="50">
        <f t="shared" si="9"/>
        <v>-2</v>
      </c>
      <c r="S38" s="76">
        <f t="shared" si="10"/>
        <v>-0.10526315789473684</v>
      </c>
    </row>
    <row r="39" spans="1:19" x14ac:dyDescent="0.25">
      <c r="A39" s="8" t="s">
        <v>119</v>
      </c>
      <c r="B39" s="92">
        <v>2147</v>
      </c>
      <c r="C39" s="15">
        <v>2102</v>
      </c>
      <c r="D39" s="16">
        <f t="shared" si="0"/>
        <v>45</v>
      </c>
      <c r="E39" s="108">
        <f t="shared" si="1"/>
        <v>2.1408182683158895E-2</v>
      </c>
      <c r="F39" s="140">
        <v>2026</v>
      </c>
      <c r="G39" s="50">
        <v>1315</v>
      </c>
      <c r="H39" s="297">
        <v>711</v>
      </c>
      <c r="I39" s="174">
        <f t="shared" si="2"/>
        <v>0.64906219151036526</v>
      </c>
      <c r="J39" s="163">
        <f t="shared" si="3"/>
        <v>0.35093780848963474</v>
      </c>
      <c r="K39" s="140">
        <v>1973</v>
      </c>
      <c r="L39" s="50">
        <v>1268</v>
      </c>
      <c r="M39" s="61">
        <f t="shared" si="4"/>
        <v>705</v>
      </c>
      <c r="N39" s="174">
        <f t="shared" si="5"/>
        <v>0.64267612772427773</v>
      </c>
      <c r="O39" s="76">
        <f t="shared" si="6"/>
        <v>0.35732387227572227</v>
      </c>
      <c r="P39" s="408">
        <f t="shared" si="7"/>
        <v>47</v>
      </c>
      <c r="Q39" s="174">
        <f t="shared" si="8"/>
        <v>3.7066246056782333E-2</v>
      </c>
      <c r="R39" s="50">
        <f t="shared" si="9"/>
        <v>6</v>
      </c>
      <c r="S39" s="76">
        <f t="shared" si="10"/>
        <v>8.5106382978723406E-3</v>
      </c>
    </row>
    <row r="40" spans="1:19" x14ac:dyDescent="0.25">
      <c r="A40" s="9" t="s">
        <v>120</v>
      </c>
      <c r="B40" s="89">
        <f>B35-(B36+B37+B38+B39)</f>
        <v>1808</v>
      </c>
      <c r="C40" s="17">
        <f>C35-(C36+C37+C38+C39)</f>
        <v>1812</v>
      </c>
      <c r="D40" s="18">
        <f t="shared" si="0"/>
        <v>-4</v>
      </c>
      <c r="E40" s="109">
        <f t="shared" si="1"/>
        <v>-2.2075055187637969E-3</v>
      </c>
      <c r="F40" s="141">
        <f>F35-(F36+F37+F38+F39)</f>
        <v>1714</v>
      </c>
      <c r="G40" s="52">
        <f>G35-(G36+G37+G38+G39)</f>
        <v>1520</v>
      </c>
      <c r="H40" s="298">
        <f>H35-(H36+H37+H38+H39)</f>
        <v>194</v>
      </c>
      <c r="I40" s="175">
        <f t="shared" si="2"/>
        <v>0.88681446907817973</v>
      </c>
      <c r="J40" s="164">
        <f t="shared" si="3"/>
        <v>0.11318553092182031</v>
      </c>
      <c r="K40" s="141">
        <v>1703</v>
      </c>
      <c r="L40" s="52">
        <v>1507</v>
      </c>
      <c r="M40" s="79">
        <f t="shared" si="4"/>
        <v>196</v>
      </c>
      <c r="N40" s="175">
        <f t="shared" si="5"/>
        <v>0.88490898414562535</v>
      </c>
      <c r="O40" s="26">
        <f t="shared" si="6"/>
        <v>0.11509101585437463</v>
      </c>
      <c r="P40" s="409">
        <f t="shared" si="7"/>
        <v>13</v>
      </c>
      <c r="Q40" s="175">
        <f t="shared" si="8"/>
        <v>8.6264100862641011E-3</v>
      </c>
      <c r="R40" s="52">
        <f t="shared" si="9"/>
        <v>-2</v>
      </c>
      <c r="S40" s="26">
        <f t="shared" si="10"/>
        <v>-1.020408163265306E-2</v>
      </c>
    </row>
    <row r="41" spans="1:19" ht="15.75" thickBot="1" x14ac:dyDescent="0.3">
      <c r="A41" s="10" t="s">
        <v>53</v>
      </c>
      <c r="B41" s="97">
        <v>660</v>
      </c>
      <c r="C41" s="21">
        <v>672</v>
      </c>
      <c r="D41" s="22">
        <f t="shared" si="0"/>
        <v>-12</v>
      </c>
      <c r="E41" s="111">
        <f t="shared" si="1"/>
        <v>-1.7857142857142856E-2</v>
      </c>
      <c r="F41" s="97">
        <v>627</v>
      </c>
      <c r="G41" s="58">
        <v>570</v>
      </c>
      <c r="H41" s="301">
        <v>57</v>
      </c>
      <c r="I41" s="178">
        <f t="shared" si="2"/>
        <v>0.90909090909090906</v>
      </c>
      <c r="J41" s="167">
        <f t="shared" si="3"/>
        <v>9.0909090909090912E-2</v>
      </c>
      <c r="K41" s="97">
        <v>642</v>
      </c>
      <c r="L41" s="58">
        <v>576</v>
      </c>
      <c r="M41" s="170">
        <f t="shared" si="4"/>
        <v>66</v>
      </c>
      <c r="N41" s="178">
        <f t="shared" si="5"/>
        <v>0.89719626168224298</v>
      </c>
      <c r="O41" s="28">
        <f t="shared" si="6"/>
        <v>0.10280373831775701</v>
      </c>
      <c r="P41" s="411">
        <f t="shared" si="7"/>
        <v>-6</v>
      </c>
      <c r="Q41" s="178">
        <f t="shared" si="8"/>
        <v>-1.0416666666666666E-2</v>
      </c>
      <c r="R41" s="58">
        <f t="shared" si="9"/>
        <v>-9</v>
      </c>
      <c r="S41" s="28">
        <f t="shared" si="10"/>
        <v>-0.13636363636363635</v>
      </c>
    </row>
    <row r="42" spans="1:19" x14ac:dyDescent="0.25">
      <c r="G42" s="112"/>
    </row>
  </sheetData>
  <mergeCells count="19">
    <mergeCell ref="R4:R5"/>
    <mergeCell ref="S4:S5"/>
    <mergeCell ref="M4:M5"/>
    <mergeCell ref="N4:N5"/>
    <mergeCell ref="O4:O5"/>
    <mergeCell ref="P4:P5"/>
    <mergeCell ref="Q4:Q5"/>
    <mergeCell ref="L4:L5"/>
    <mergeCell ref="I4:I5"/>
    <mergeCell ref="J4:J5"/>
    <mergeCell ref="H4:H5"/>
    <mergeCell ref="A4:A5"/>
    <mergeCell ref="C4:C5"/>
    <mergeCell ref="D4:D5"/>
    <mergeCell ref="E4:E5"/>
    <mergeCell ref="G4:G5"/>
    <mergeCell ref="B4:B5"/>
    <mergeCell ref="F4:F5"/>
    <mergeCell ref="K4:K5"/>
  </mergeCells>
  <pageMargins left="0.7" right="0.7" top="0.75" bottom="0.75" header="0.3" footer="0.3"/>
  <pageSetup scale="41" fitToWidth="0" fitToHeight="0" orientation="landscape" r:id="rId1"/>
  <headerFooter>
    <oddFooter>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view="pageBreakPreview" topLeftCell="C1" zoomScale="60" zoomScaleNormal="100" workbookViewId="0">
      <selection activeCell="K15" sqref="K15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5" width="10.7109375" customWidth="1"/>
    <col min="6" max="6" width="14" customWidth="1"/>
    <col min="7" max="8" width="13" customWidth="1"/>
    <col min="9" max="10" width="12.7109375" customWidth="1"/>
    <col min="11" max="11" width="14.140625" customWidth="1"/>
    <col min="12" max="12" width="13" style="156" customWidth="1"/>
    <col min="13" max="16" width="15.28515625" customWidth="1"/>
    <col min="17" max="17" width="16.85546875" customWidth="1"/>
    <col min="18" max="19" width="15.28515625" customWidth="1"/>
    <col min="20" max="20" width="10.5703125" bestFit="1" customWidth="1"/>
  </cols>
  <sheetData>
    <row r="1" spans="1:19" x14ac:dyDescent="0.25">
      <c r="A1" s="1" t="s">
        <v>121</v>
      </c>
      <c r="B1" s="1"/>
    </row>
    <row r="2" spans="1:19" x14ac:dyDescent="0.25">
      <c r="A2" s="2" t="s">
        <v>1</v>
      </c>
      <c r="B2" s="2"/>
    </row>
    <row r="3" spans="1:19" ht="15.75" thickBot="1" x14ac:dyDescent="0.3"/>
    <row r="4" spans="1:19" s="159" customFormat="1" ht="15" customHeight="1" x14ac:dyDescent="0.25">
      <c r="A4" s="482" t="s">
        <v>2</v>
      </c>
      <c r="B4" s="474" t="s">
        <v>186</v>
      </c>
      <c r="C4" s="476" t="s">
        <v>187</v>
      </c>
      <c r="D4" s="478" t="s">
        <v>188</v>
      </c>
      <c r="E4" s="480" t="s">
        <v>189</v>
      </c>
      <c r="F4" s="482" t="s">
        <v>190</v>
      </c>
      <c r="G4" s="461" t="s">
        <v>222</v>
      </c>
      <c r="H4" s="463" t="s">
        <v>223</v>
      </c>
      <c r="I4" s="461" t="s">
        <v>224</v>
      </c>
      <c r="J4" s="463" t="s">
        <v>225</v>
      </c>
      <c r="K4" s="465" t="s">
        <v>191</v>
      </c>
      <c r="L4" s="461" t="s">
        <v>226</v>
      </c>
      <c r="M4" s="463" t="s">
        <v>227</v>
      </c>
      <c r="N4" s="461" t="s">
        <v>228</v>
      </c>
      <c r="O4" s="463" t="s">
        <v>229</v>
      </c>
      <c r="P4" s="467" t="s">
        <v>230</v>
      </c>
      <c r="Q4" s="461" t="s">
        <v>231</v>
      </c>
      <c r="R4" s="461" t="s">
        <v>233</v>
      </c>
      <c r="S4" s="469" t="s">
        <v>232</v>
      </c>
    </row>
    <row r="5" spans="1:19" s="159" customFormat="1" ht="30.75" customHeight="1" thickBot="1" x14ac:dyDescent="0.3">
      <c r="A5" s="483"/>
      <c r="B5" s="475"/>
      <c r="C5" s="477"/>
      <c r="D5" s="479"/>
      <c r="E5" s="481"/>
      <c r="F5" s="483"/>
      <c r="G5" s="462"/>
      <c r="H5" s="464"/>
      <c r="I5" s="462"/>
      <c r="J5" s="464"/>
      <c r="K5" s="466"/>
      <c r="L5" s="462"/>
      <c r="M5" s="464"/>
      <c r="N5" s="462"/>
      <c r="O5" s="464"/>
      <c r="P5" s="468"/>
      <c r="Q5" s="462"/>
      <c r="R5" s="462"/>
      <c r="S5" s="470"/>
    </row>
    <row r="6" spans="1:19" x14ac:dyDescent="0.25">
      <c r="A6" s="3" t="s">
        <v>121</v>
      </c>
      <c r="B6" s="90">
        <v>251523</v>
      </c>
      <c r="C6" s="45">
        <v>254775</v>
      </c>
      <c r="D6" s="46">
        <f>B6-C6</f>
        <v>-3252</v>
      </c>
      <c r="E6" s="23">
        <f>D6/C6</f>
        <v>-1.2764203709155137E-2</v>
      </c>
      <c r="F6" s="90">
        <v>228536</v>
      </c>
      <c r="G6" s="46">
        <v>137630</v>
      </c>
      <c r="H6" s="417">
        <v>90906</v>
      </c>
      <c r="I6" s="172">
        <f>G6/F6</f>
        <v>0.60222459481219592</v>
      </c>
      <c r="J6" s="161">
        <f>H6/F6</f>
        <v>0.39777540518780413</v>
      </c>
      <c r="K6" s="90">
        <v>223943</v>
      </c>
      <c r="L6" s="46">
        <v>141022</v>
      </c>
      <c r="M6" s="168">
        <f>K6-L6</f>
        <v>82921</v>
      </c>
      <c r="N6" s="172">
        <f>L6/K6</f>
        <v>0.62972274194772782</v>
      </c>
      <c r="O6" s="23">
        <f>M6/K6</f>
        <v>0.37027725805227224</v>
      </c>
      <c r="P6" s="405">
        <f>G6-L6</f>
        <v>-3392</v>
      </c>
      <c r="Q6" s="172">
        <f>(G6-L6)/L6</f>
        <v>-2.4052984640694358E-2</v>
      </c>
      <c r="R6" s="412">
        <f>H6-M6</f>
        <v>7985</v>
      </c>
      <c r="S6" s="23">
        <f>(H6-M6)/M6</f>
        <v>9.629647495809264E-2</v>
      </c>
    </row>
    <row r="7" spans="1:19" x14ac:dyDescent="0.25">
      <c r="A7" s="4" t="s">
        <v>15</v>
      </c>
      <c r="B7" s="91">
        <v>3529</v>
      </c>
      <c r="C7" s="47">
        <v>3457</v>
      </c>
      <c r="D7" s="48">
        <f t="shared" ref="D7:D48" si="0">B7-C7</f>
        <v>72</v>
      </c>
      <c r="E7" s="24">
        <f t="shared" ref="E7:E48" si="1">D7/C7</f>
        <v>2.0827306913508821E-2</v>
      </c>
      <c r="F7" s="91">
        <v>3400</v>
      </c>
      <c r="G7" s="48">
        <v>2810</v>
      </c>
      <c r="H7" s="418">
        <v>590</v>
      </c>
      <c r="I7" s="176">
        <f t="shared" ref="I7:I49" si="2">G7/F7</f>
        <v>0.82647058823529407</v>
      </c>
      <c r="J7" s="165">
        <f t="shared" ref="J7:J49" si="3">H7/F7</f>
        <v>0.17352941176470588</v>
      </c>
      <c r="K7" s="91">
        <f>K8+K9</f>
        <v>3294</v>
      </c>
      <c r="L7" s="48">
        <v>2756</v>
      </c>
      <c r="M7" s="78">
        <f t="shared" ref="M7:M49" si="4">K7-L7</f>
        <v>538</v>
      </c>
      <c r="N7" s="176">
        <f t="shared" ref="N7:N49" si="5">L7/K7</f>
        <v>0.83667273831208255</v>
      </c>
      <c r="O7" s="24">
        <f t="shared" ref="O7:O49" si="6">M7/K7</f>
        <v>0.16332726168791742</v>
      </c>
      <c r="P7" s="407">
        <f t="shared" ref="P7:P49" si="7">G7-L7</f>
        <v>54</v>
      </c>
      <c r="Q7" s="176">
        <f t="shared" ref="Q7:Q49" si="8">(G7-L7)/L7</f>
        <v>1.9593613933236574E-2</v>
      </c>
      <c r="R7" s="402">
        <f t="shared" ref="R7:R49" si="9">H7-M7</f>
        <v>52</v>
      </c>
      <c r="S7" s="24">
        <f t="shared" ref="S7:S49" si="10">(H7-M7)/M7</f>
        <v>9.6654275092936809E-2</v>
      </c>
    </row>
    <row r="8" spans="1:19" x14ac:dyDescent="0.25">
      <c r="A8" s="8" t="s">
        <v>118</v>
      </c>
      <c r="B8" s="92">
        <v>6</v>
      </c>
      <c r="C8" s="49">
        <v>16</v>
      </c>
      <c r="D8" s="50">
        <f t="shared" si="0"/>
        <v>-10</v>
      </c>
      <c r="E8" s="76">
        <f t="shared" si="1"/>
        <v>-0.625</v>
      </c>
      <c r="F8" s="140">
        <v>6</v>
      </c>
      <c r="G8" s="50">
        <v>6</v>
      </c>
      <c r="H8" s="419">
        <v>0</v>
      </c>
      <c r="I8" s="174">
        <f t="shared" si="2"/>
        <v>1</v>
      </c>
      <c r="J8" s="163">
        <f t="shared" si="3"/>
        <v>0</v>
      </c>
      <c r="K8" s="140">
        <v>14</v>
      </c>
      <c r="L8" s="50">
        <v>13</v>
      </c>
      <c r="M8" s="61">
        <f t="shared" si="4"/>
        <v>1</v>
      </c>
      <c r="N8" s="174">
        <f t="shared" si="5"/>
        <v>0.9285714285714286</v>
      </c>
      <c r="O8" s="76">
        <f t="shared" si="6"/>
        <v>7.1428571428571425E-2</v>
      </c>
      <c r="P8" s="408">
        <f t="shared" si="7"/>
        <v>-7</v>
      </c>
      <c r="Q8" s="174">
        <f t="shared" si="8"/>
        <v>-0.53846153846153844</v>
      </c>
      <c r="R8" s="400">
        <f t="shared" si="9"/>
        <v>-1</v>
      </c>
      <c r="S8" s="76">
        <f t="shared" si="10"/>
        <v>-1</v>
      </c>
    </row>
    <row r="9" spans="1:19" x14ac:dyDescent="0.25">
      <c r="A9" s="9" t="s">
        <v>18</v>
      </c>
      <c r="B9" s="89">
        <f>B7-B8</f>
        <v>3523</v>
      </c>
      <c r="C9" s="51">
        <f>C7-C8</f>
        <v>3441</v>
      </c>
      <c r="D9" s="52">
        <f t="shared" si="0"/>
        <v>82</v>
      </c>
      <c r="E9" s="26">
        <f t="shared" si="1"/>
        <v>2.3830281894798022E-2</v>
      </c>
      <c r="F9" s="141">
        <f>F7-F8</f>
        <v>3394</v>
      </c>
      <c r="G9" s="52">
        <f>G7-G8</f>
        <v>2804</v>
      </c>
      <c r="H9" s="420">
        <f>H7-H8</f>
        <v>590</v>
      </c>
      <c r="I9" s="175">
        <f t="shared" si="2"/>
        <v>0.82616381850324105</v>
      </c>
      <c r="J9" s="164">
        <f t="shared" si="3"/>
        <v>0.17383618149675897</v>
      </c>
      <c r="K9" s="141">
        <v>3280</v>
      </c>
      <c r="L9" s="52">
        <v>2743</v>
      </c>
      <c r="M9" s="79">
        <f t="shared" si="4"/>
        <v>537</v>
      </c>
      <c r="N9" s="175">
        <f t="shared" si="5"/>
        <v>0.83628048780487807</v>
      </c>
      <c r="O9" s="26">
        <f t="shared" si="6"/>
        <v>0.16371951219512196</v>
      </c>
      <c r="P9" s="409">
        <f t="shared" si="7"/>
        <v>61</v>
      </c>
      <c r="Q9" s="175">
        <f t="shared" si="8"/>
        <v>2.2238425082026978E-2</v>
      </c>
      <c r="R9" s="401">
        <f t="shared" si="9"/>
        <v>53</v>
      </c>
      <c r="S9" s="26">
        <f t="shared" si="10"/>
        <v>9.8696461824953452E-2</v>
      </c>
    </row>
    <row r="10" spans="1:19" x14ac:dyDescent="0.25">
      <c r="A10" s="4" t="s">
        <v>122</v>
      </c>
      <c r="B10" s="91">
        <v>4006</v>
      </c>
      <c r="C10" s="47">
        <v>3929</v>
      </c>
      <c r="D10" s="48">
        <f t="shared" si="0"/>
        <v>77</v>
      </c>
      <c r="E10" s="24">
        <f t="shared" si="1"/>
        <v>1.9597862051412573E-2</v>
      </c>
      <c r="F10" s="91">
        <v>3754</v>
      </c>
      <c r="G10" s="48">
        <v>2630</v>
      </c>
      <c r="H10" s="418">
        <v>1124</v>
      </c>
      <c r="I10" s="176">
        <f t="shared" si="2"/>
        <v>0.70058604155567394</v>
      </c>
      <c r="J10" s="165">
        <f t="shared" si="3"/>
        <v>0.29941395844432606</v>
      </c>
      <c r="K10" s="91">
        <f>K11+K12+K13+K14</f>
        <v>3660</v>
      </c>
      <c r="L10" s="48">
        <v>2614</v>
      </c>
      <c r="M10" s="78">
        <f t="shared" si="4"/>
        <v>1046</v>
      </c>
      <c r="N10" s="176">
        <f t="shared" si="5"/>
        <v>0.71420765027322408</v>
      </c>
      <c r="O10" s="24">
        <f t="shared" si="6"/>
        <v>0.28579234972677597</v>
      </c>
      <c r="P10" s="407">
        <f t="shared" si="7"/>
        <v>16</v>
      </c>
      <c r="Q10" s="176">
        <f t="shared" si="8"/>
        <v>6.1208875286916601E-3</v>
      </c>
      <c r="R10" s="402">
        <f t="shared" si="9"/>
        <v>78</v>
      </c>
      <c r="S10" s="24">
        <f t="shared" si="10"/>
        <v>7.4569789674952203E-2</v>
      </c>
    </row>
    <row r="11" spans="1:19" x14ac:dyDescent="0.25">
      <c r="A11" s="8" t="s">
        <v>123</v>
      </c>
      <c r="B11" s="92">
        <v>2228</v>
      </c>
      <c r="C11" s="49">
        <v>2131</v>
      </c>
      <c r="D11" s="50">
        <f t="shared" si="0"/>
        <v>97</v>
      </c>
      <c r="E11" s="76">
        <f t="shared" si="1"/>
        <v>4.5518535898639134E-2</v>
      </c>
      <c r="F11" s="140">
        <v>2103</v>
      </c>
      <c r="G11" s="50">
        <v>1225</v>
      </c>
      <c r="H11" s="419">
        <v>878</v>
      </c>
      <c r="I11" s="174">
        <f t="shared" si="2"/>
        <v>0.58250118877793633</v>
      </c>
      <c r="J11" s="163">
        <f t="shared" si="3"/>
        <v>0.41749881122206373</v>
      </c>
      <c r="K11" s="140">
        <v>1980</v>
      </c>
      <c r="L11" s="50">
        <v>1174</v>
      </c>
      <c r="M11" s="61">
        <f t="shared" si="4"/>
        <v>806</v>
      </c>
      <c r="N11" s="174">
        <f t="shared" si="5"/>
        <v>0.59292929292929297</v>
      </c>
      <c r="O11" s="76">
        <f t="shared" si="6"/>
        <v>0.40707070707070708</v>
      </c>
      <c r="P11" s="408">
        <f t="shared" si="7"/>
        <v>51</v>
      </c>
      <c r="Q11" s="174">
        <f t="shared" si="8"/>
        <v>4.3441226575809198E-2</v>
      </c>
      <c r="R11" s="400">
        <f t="shared" si="9"/>
        <v>72</v>
      </c>
      <c r="S11" s="76">
        <f t="shared" si="10"/>
        <v>8.9330024813895778E-2</v>
      </c>
    </row>
    <row r="12" spans="1:19" x14ac:dyDescent="0.25">
      <c r="A12" s="8" t="s">
        <v>124</v>
      </c>
      <c r="B12" s="92">
        <v>245</v>
      </c>
      <c r="C12" s="49">
        <v>255</v>
      </c>
      <c r="D12" s="50">
        <f t="shared" si="0"/>
        <v>-10</v>
      </c>
      <c r="E12" s="76">
        <f t="shared" si="1"/>
        <v>-3.9215686274509803E-2</v>
      </c>
      <c r="F12" s="140">
        <v>212</v>
      </c>
      <c r="G12" s="50">
        <v>155</v>
      </c>
      <c r="H12" s="419">
        <v>57</v>
      </c>
      <c r="I12" s="174">
        <f t="shared" si="2"/>
        <v>0.73113207547169812</v>
      </c>
      <c r="J12" s="163">
        <f t="shared" si="3"/>
        <v>0.26886792452830188</v>
      </c>
      <c r="K12" s="140">
        <v>235</v>
      </c>
      <c r="L12" s="50">
        <v>178</v>
      </c>
      <c r="M12" s="61">
        <f t="shared" si="4"/>
        <v>57</v>
      </c>
      <c r="N12" s="174">
        <f t="shared" si="5"/>
        <v>0.75744680851063828</v>
      </c>
      <c r="O12" s="76">
        <f t="shared" si="6"/>
        <v>0.24255319148936169</v>
      </c>
      <c r="P12" s="408">
        <f t="shared" si="7"/>
        <v>-23</v>
      </c>
      <c r="Q12" s="174">
        <f t="shared" si="8"/>
        <v>-0.12921348314606743</v>
      </c>
      <c r="R12" s="400">
        <f t="shared" si="9"/>
        <v>0</v>
      </c>
      <c r="S12" s="76">
        <f t="shared" si="10"/>
        <v>0</v>
      </c>
    </row>
    <row r="13" spans="1:19" x14ac:dyDescent="0.25">
      <c r="A13" s="8" t="s">
        <v>125</v>
      </c>
      <c r="B13" s="92">
        <v>30</v>
      </c>
      <c r="C13" s="49">
        <v>31</v>
      </c>
      <c r="D13" s="50">
        <f t="shared" si="0"/>
        <v>-1</v>
      </c>
      <c r="E13" s="76">
        <f t="shared" si="1"/>
        <v>-3.2258064516129031E-2</v>
      </c>
      <c r="F13" s="140">
        <v>30</v>
      </c>
      <c r="G13" s="50">
        <v>17</v>
      </c>
      <c r="H13" s="419">
        <v>13</v>
      </c>
      <c r="I13" s="174">
        <f t="shared" si="2"/>
        <v>0.56666666666666665</v>
      </c>
      <c r="J13" s="163">
        <f t="shared" si="3"/>
        <v>0.43333333333333335</v>
      </c>
      <c r="K13" s="140">
        <v>29</v>
      </c>
      <c r="L13" s="50">
        <v>23</v>
      </c>
      <c r="M13" s="61">
        <f t="shared" si="4"/>
        <v>6</v>
      </c>
      <c r="N13" s="174">
        <f t="shared" si="5"/>
        <v>0.7931034482758621</v>
      </c>
      <c r="O13" s="76">
        <f t="shared" si="6"/>
        <v>0.20689655172413793</v>
      </c>
      <c r="P13" s="408">
        <f t="shared" si="7"/>
        <v>-6</v>
      </c>
      <c r="Q13" s="174">
        <f t="shared" si="8"/>
        <v>-0.2608695652173913</v>
      </c>
      <c r="R13" s="400">
        <f t="shared" si="9"/>
        <v>7</v>
      </c>
      <c r="S13" s="76">
        <f t="shared" si="10"/>
        <v>1.1666666666666667</v>
      </c>
    </row>
    <row r="14" spans="1:19" x14ac:dyDescent="0.25">
      <c r="A14" s="9" t="s">
        <v>126</v>
      </c>
      <c r="B14" s="89">
        <f>B10-(B11+B12+B13)</f>
        <v>1503</v>
      </c>
      <c r="C14" s="51">
        <f>C10-(C11+C12+C13)</f>
        <v>1512</v>
      </c>
      <c r="D14" s="52">
        <f t="shared" si="0"/>
        <v>-9</v>
      </c>
      <c r="E14" s="26">
        <f t="shared" si="1"/>
        <v>-5.9523809523809521E-3</v>
      </c>
      <c r="F14" s="141">
        <f>F10-(F11+F12+F13)</f>
        <v>1409</v>
      </c>
      <c r="G14" s="52">
        <f>G10-(G11+G12+G13)</f>
        <v>1233</v>
      </c>
      <c r="H14" s="420">
        <f>H10-(H11+H12+H13)</f>
        <v>176</v>
      </c>
      <c r="I14" s="175">
        <f t="shared" si="2"/>
        <v>0.87508871540099364</v>
      </c>
      <c r="J14" s="164">
        <f t="shared" si="3"/>
        <v>0.12491128459900638</v>
      </c>
      <c r="K14" s="141">
        <v>1416</v>
      </c>
      <c r="L14" s="52">
        <v>1239</v>
      </c>
      <c r="M14" s="79">
        <f t="shared" si="4"/>
        <v>177</v>
      </c>
      <c r="N14" s="175">
        <f t="shared" si="5"/>
        <v>0.875</v>
      </c>
      <c r="O14" s="26">
        <f t="shared" si="6"/>
        <v>0.125</v>
      </c>
      <c r="P14" s="409">
        <f t="shared" si="7"/>
        <v>-6</v>
      </c>
      <c r="Q14" s="175">
        <f t="shared" si="8"/>
        <v>-4.8426150121065378E-3</v>
      </c>
      <c r="R14" s="401">
        <f t="shared" si="9"/>
        <v>-1</v>
      </c>
      <c r="S14" s="26">
        <f t="shared" si="10"/>
        <v>-5.6497175141242938E-3</v>
      </c>
    </row>
    <row r="15" spans="1:19" x14ac:dyDescent="0.25">
      <c r="A15" s="5" t="s">
        <v>127</v>
      </c>
      <c r="B15" s="94">
        <v>5490</v>
      </c>
      <c r="C15" s="55">
        <v>5423</v>
      </c>
      <c r="D15" s="56">
        <f t="shared" si="0"/>
        <v>67</v>
      </c>
      <c r="E15" s="27">
        <f t="shared" si="1"/>
        <v>1.2354785174257791E-2</v>
      </c>
      <c r="F15" s="94">
        <v>5273</v>
      </c>
      <c r="G15" s="56">
        <v>4323</v>
      </c>
      <c r="H15" s="421">
        <v>950</v>
      </c>
      <c r="I15" s="177">
        <f t="shared" si="2"/>
        <v>0.81983690498767303</v>
      </c>
      <c r="J15" s="166">
        <f t="shared" si="3"/>
        <v>0.18016309501232694</v>
      </c>
      <c r="K15" s="94">
        <v>5118</v>
      </c>
      <c r="L15" s="56">
        <v>4240</v>
      </c>
      <c r="M15" s="169">
        <f t="shared" si="4"/>
        <v>878</v>
      </c>
      <c r="N15" s="177">
        <f t="shared" si="5"/>
        <v>0.82844861273935133</v>
      </c>
      <c r="O15" s="27">
        <f t="shared" si="6"/>
        <v>0.1715513872606487</v>
      </c>
      <c r="P15" s="406">
        <f t="shared" si="7"/>
        <v>83</v>
      </c>
      <c r="Q15" s="177">
        <f t="shared" si="8"/>
        <v>1.9575471698113207E-2</v>
      </c>
      <c r="R15" s="403">
        <f t="shared" si="9"/>
        <v>72</v>
      </c>
      <c r="S15" s="27">
        <f t="shared" si="10"/>
        <v>8.2004555808656038E-2</v>
      </c>
    </row>
    <row r="16" spans="1:19" x14ac:dyDescent="0.25">
      <c r="A16" s="5" t="s">
        <v>128</v>
      </c>
      <c r="B16" s="94">
        <v>68899</v>
      </c>
      <c r="C16" s="55">
        <v>74065</v>
      </c>
      <c r="D16" s="56">
        <f t="shared" si="0"/>
        <v>-5166</v>
      </c>
      <c r="E16" s="27">
        <f t="shared" si="1"/>
        <v>-6.9749544319179096E-2</v>
      </c>
      <c r="F16" s="94">
        <v>57751</v>
      </c>
      <c r="G16" s="56">
        <v>26122</v>
      </c>
      <c r="H16" s="421">
        <v>31629</v>
      </c>
      <c r="I16" s="177">
        <f t="shared" si="2"/>
        <v>0.45232117192775884</v>
      </c>
      <c r="J16" s="166">
        <f t="shared" si="3"/>
        <v>0.54767882807224122</v>
      </c>
      <c r="K16" s="94">
        <v>58404</v>
      </c>
      <c r="L16" s="56">
        <v>29135</v>
      </c>
      <c r="M16" s="169">
        <f t="shared" si="4"/>
        <v>29269</v>
      </c>
      <c r="N16" s="177">
        <f t="shared" si="5"/>
        <v>0.49885281830011641</v>
      </c>
      <c r="O16" s="27">
        <f t="shared" si="6"/>
        <v>0.50114718169988359</v>
      </c>
      <c r="P16" s="406">
        <f t="shared" si="7"/>
        <v>-3013</v>
      </c>
      <c r="Q16" s="177">
        <f t="shared" si="8"/>
        <v>-0.10341513643384245</v>
      </c>
      <c r="R16" s="403">
        <f t="shared" si="9"/>
        <v>2360</v>
      </c>
      <c r="S16" s="27">
        <f t="shared" si="10"/>
        <v>8.0631384741535417E-2</v>
      </c>
    </row>
    <row r="17" spans="1:21" x14ac:dyDescent="0.25">
      <c r="A17" s="5" t="s">
        <v>129</v>
      </c>
      <c r="B17" s="94">
        <v>5963</v>
      </c>
      <c r="C17" s="55">
        <v>5898</v>
      </c>
      <c r="D17" s="56">
        <f t="shared" si="0"/>
        <v>65</v>
      </c>
      <c r="E17" s="27">
        <f t="shared" si="1"/>
        <v>1.102068497795863E-2</v>
      </c>
      <c r="F17" s="94">
        <v>5686</v>
      </c>
      <c r="G17" s="56">
        <v>4100</v>
      </c>
      <c r="H17" s="421">
        <v>1586</v>
      </c>
      <c r="I17" s="177">
        <f t="shared" si="2"/>
        <v>0.72106929300035172</v>
      </c>
      <c r="J17" s="166">
        <f t="shared" si="3"/>
        <v>0.27893070699964828</v>
      </c>
      <c r="K17" s="94">
        <v>5555</v>
      </c>
      <c r="L17" s="56">
        <v>4101</v>
      </c>
      <c r="M17" s="169">
        <f t="shared" si="4"/>
        <v>1454</v>
      </c>
      <c r="N17" s="177">
        <f t="shared" si="5"/>
        <v>0.73825382538253825</v>
      </c>
      <c r="O17" s="27">
        <f t="shared" si="6"/>
        <v>0.26174617461746175</v>
      </c>
      <c r="P17" s="406">
        <f t="shared" si="7"/>
        <v>-1</v>
      </c>
      <c r="Q17" s="177">
        <f t="shared" si="8"/>
        <v>-2.43842965130456E-4</v>
      </c>
      <c r="R17" s="403">
        <f t="shared" si="9"/>
        <v>132</v>
      </c>
      <c r="S17" s="27">
        <f t="shared" si="10"/>
        <v>9.0784044016506193E-2</v>
      </c>
    </row>
    <row r="18" spans="1:21" s="75" customFormat="1" x14ac:dyDescent="0.25">
      <c r="A18" s="72" t="s">
        <v>130</v>
      </c>
      <c r="B18" s="113">
        <v>3578</v>
      </c>
      <c r="C18" s="114">
        <v>3508</v>
      </c>
      <c r="D18" s="115">
        <f t="shared" si="0"/>
        <v>70</v>
      </c>
      <c r="E18" s="116">
        <f t="shared" si="1"/>
        <v>1.9954389965792473E-2</v>
      </c>
      <c r="F18" s="113">
        <v>3393</v>
      </c>
      <c r="G18" s="115">
        <v>2657</v>
      </c>
      <c r="H18" s="422">
        <v>736</v>
      </c>
      <c r="I18" s="207">
        <f t="shared" si="2"/>
        <v>0.78308281756557618</v>
      </c>
      <c r="J18" s="200">
        <f t="shared" si="3"/>
        <v>0.21691718243442382</v>
      </c>
      <c r="K18" s="113">
        <f>K19+K20</f>
        <v>3259</v>
      </c>
      <c r="L18" s="115">
        <v>2602</v>
      </c>
      <c r="M18" s="203">
        <f t="shared" si="4"/>
        <v>657</v>
      </c>
      <c r="N18" s="207">
        <f t="shared" si="5"/>
        <v>0.79840441853329247</v>
      </c>
      <c r="O18" s="116">
        <f t="shared" si="6"/>
        <v>0.20159558146670759</v>
      </c>
      <c r="P18" s="380">
        <f t="shared" si="7"/>
        <v>55</v>
      </c>
      <c r="Q18" s="207">
        <f t="shared" si="8"/>
        <v>2.1137586471944657E-2</v>
      </c>
      <c r="R18" s="413">
        <f t="shared" si="9"/>
        <v>79</v>
      </c>
      <c r="S18" s="116">
        <f t="shared" si="10"/>
        <v>0.12024353120243531</v>
      </c>
      <c r="T18"/>
      <c r="U18"/>
    </row>
    <row r="19" spans="1:21" s="75" customFormat="1" x14ac:dyDescent="0.25">
      <c r="A19" s="117" t="s">
        <v>179</v>
      </c>
      <c r="B19" s="118">
        <v>2380</v>
      </c>
      <c r="C19" s="119">
        <v>2328</v>
      </c>
      <c r="D19" s="120">
        <f t="shared" si="0"/>
        <v>52</v>
      </c>
      <c r="E19" s="121">
        <f t="shared" si="1"/>
        <v>2.2336769759450172E-2</v>
      </c>
      <c r="F19" s="328">
        <v>2265</v>
      </c>
      <c r="G19" s="120">
        <v>1635</v>
      </c>
      <c r="H19" s="423">
        <v>630</v>
      </c>
      <c r="I19" s="208">
        <f t="shared" si="2"/>
        <v>0.72185430463576161</v>
      </c>
      <c r="J19" s="201">
        <f t="shared" si="3"/>
        <v>0.27814569536423839</v>
      </c>
      <c r="K19" s="328">
        <v>2142</v>
      </c>
      <c r="L19" s="120">
        <v>1588</v>
      </c>
      <c r="M19" s="204">
        <f t="shared" si="4"/>
        <v>554</v>
      </c>
      <c r="N19" s="208">
        <f t="shared" si="5"/>
        <v>0.74136321195144728</v>
      </c>
      <c r="O19" s="121">
        <f t="shared" si="6"/>
        <v>0.25863678804855278</v>
      </c>
      <c r="P19" s="378">
        <f t="shared" si="7"/>
        <v>47</v>
      </c>
      <c r="Q19" s="208">
        <f t="shared" si="8"/>
        <v>2.9596977329974811E-2</v>
      </c>
      <c r="R19" s="414">
        <f t="shared" si="9"/>
        <v>76</v>
      </c>
      <c r="S19" s="121">
        <f t="shared" si="10"/>
        <v>0.13718411552346571</v>
      </c>
      <c r="T19"/>
      <c r="U19"/>
    </row>
    <row r="20" spans="1:21" s="75" customFormat="1" x14ac:dyDescent="0.25">
      <c r="A20" s="71" t="s">
        <v>132</v>
      </c>
      <c r="B20" s="122">
        <f>B18-B19</f>
        <v>1198</v>
      </c>
      <c r="C20" s="123">
        <f>C18-C19</f>
        <v>1180</v>
      </c>
      <c r="D20" s="124">
        <f t="shared" si="0"/>
        <v>18</v>
      </c>
      <c r="E20" s="125">
        <f t="shared" si="1"/>
        <v>1.5254237288135594E-2</v>
      </c>
      <c r="F20" s="122">
        <f>F18-F19</f>
        <v>1128</v>
      </c>
      <c r="G20" s="338">
        <f>G18-G19</f>
        <v>1022</v>
      </c>
      <c r="H20" s="424">
        <f>H18-H19</f>
        <v>106</v>
      </c>
      <c r="I20" s="208">
        <f t="shared" si="2"/>
        <v>0.90602836879432624</v>
      </c>
      <c r="J20" s="201">
        <f t="shared" si="3"/>
        <v>9.3971631205673756E-2</v>
      </c>
      <c r="K20" s="328">
        <v>1117</v>
      </c>
      <c r="L20" s="120">
        <v>1014</v>
      </c>
      <c r="M20" s="205">
        <f t="shared" si="4"/>
        <v>103</v>
      </c>
      <c r="N20" s="209">
        <f t="shared" si="5"/>
        <v>0.90778871978513875</v>
      </c>
      <c r="O20" s="125">
        <f t="shared" si="6"/>
        <v>9.2211280214861233E-2</v>
      </c>
      <c r="P20" s="379">
        <f t="shared" si="7"/>
        <v>8</v>
      </c>
      <c r="Q20" s="209">
        <f t="shared" si="8"/>
        <v>7.889546351084813E-3</v>
      </c>
      <c r="R20" s="415">
        <f t="shared" si="9"/>
        <v>3</v>
      </c>
      <c r="S20" s="125">
        <f t="shared" si="10"/>
        <v>2.9126213592233011E-2</v>
      </c>
      <c r="T20"/>
      <c r="U20"/>
    </row>
    <row r="21" spans="1:21" x14ac:dyDescent="0.25">
      <c r="A21" s="4" t="s">
        <v>23</v>
      </c>
      <c r="B21" s="91">
        <v>11153</v>
      </c>
      <c r="C21" s="47">
        <v>11849</v>
      </c>
      <c r="D21" s="48">
        <f t="shared" si="0"/>
        <v>-696</v>
      </c>
      <c r="E21" s="24">
        <f t="shared" si="1"/>
        <v>-5.873913410414381E-2</v>
      </c>
      <c r="F21" s="91">
        <v>9957</v>
      </c>
      <c r="G21" s="48">
        <v>4917</v>
      </c>
      <c r="H21" s="418">
        <v>5040</v>
      </c>
      <c r="I21" s="176">
        <f t="shared" si="2"/>
        <v>0.49382344079542029</v>
      </c>
      <c r="J21" s="165">
        <f t="shared" si="3"/>
        <v>0.50617655920457971</v>
      </c>
      <c r="K21" s="91">
        <v>9964</v>
      </c>
      <c r="L21" s="48">
        <v>5451</v>
      </c>
      <c r="M21" s="78">
        <f t="shared" si="4"/>
        <v>4513</v>
      </c>
      <c r="N21" s="176">
        <f t="shared" si="5"/>
        <v>0.54706945002007223</v>
      </c>
      <c r="O21" s="24">
        <f t="shared" si="6"/>
        <v>0.45293054997992777</v>
      </c>
      <c r="P21" s="407">
        <f t="shared" si="7"/>
        <v>-534</v>
      </c>
      <c r="Q21" s="176">
        <f t="shared" si="8"/>
        <v>-9.7963676389653281E-2</v>
      </c>
      <c r="R21" s="402">
        <f t="shared" si="9"/>
        <v>527</v>
      </c>
      <c r="S21" s="24">
        <f t="shared" si="10"/>
        <v>0.11677376467981387</v>
      </c>
    </row>
    <row r="22" spans="1:21" x14ac:dyDescent="0.25">
      <c r="A22" s="5" t="s">
        <v>133</v>
      </c>
      <c r="B22" s="94">
        <v>15781</v>
      </c>
      <c r="C22" s="55">
        <v>15512</v>
      </c>
      <c r="D22" s="56">
        <f t="shared" si="0"/>
        <v>269</v>
      </c>
      <c r="E22" s="27">
        <f t="shared" si="1"/>
        <v>1.7341413099535845E-2</v>
      </c>
      <c r="F22" s="94">
        <v>15079</v>
      </c>
      <c r="G22" s="56">
        <v>10261</v>
      </c>
      <c r="H22" s="421">
        <v>4818</v>
      </c>
      <c r="I22" s="177">
        <f t="shared" si="2"/>
        <v>0.68048279063598383</v>
      </c>
      <c r="J22" s="166">
        <f t="shared" si="3"/>
        <v>0.31951720936401617</v>
      </c>
      <c r="K22" s="94">
        <v>14375</v>
      </c>
      <c r="L22" s="56">
        <v>10268</v>
      </c>
      <c r="M22" s="169">
        <f t="shared" si="4"/>
        <v>4107</v>
      </c>
      <c r="N22" s="177">
        <f t="shared" si="5"/>
        <v>0.714295652173913</v>
      </c>
      <c r="O22" s="27">
        <f t="shared" si="6"/>
        <v>0.28570434782608695</v>
      </c>
      <c r="P22" s="406">
        <f t="shared" si="7"/>
        <v>-7</v>
      </c>
      <c r="Q22" s="177">
        <f t="shared" si="8"/>
        <v>-6.8172964550058436E-4</v>
      </c>
      <c r="R22" s="403">
        <f t="shared" si="9"/>
        <v>711</v>
      </c>
      <c r="S22" s="27">
        <f t="shared" si="10"/>
        <v>0.17311906501095689</v>
      </c>
    </row>
    <row r="23" spans="1:21" x14ac:dyDescent="0.25">
      <c r="A23" s="4" t="s">
        <v>26</v>
      </c>
      <c r="B23" s="91">
        <v>2561</v>
      </c>
      <c r="C23" s="47">
        <v>2553</v>
      </c>
      <c r="D23" s="48">
        <f t="shared" si="0"/>
        <v>8</v>
      </c>
      <c r="E23" s="24">
        <f t="shared" si="1"/>
        <v>3.1335683509596552E-3</v>
      </c>
      <c r="F23" s="91">
        <v>2420</v>
      </c>
      <c r="G23" s="48">
        <v>1893</v>
      </c>
      <c r="H23" s="418">
        <v>527</v>
      </c>
      <c r="I23" s="176">
        <f t="shared" si="2"/>
        <v>0.78223140495867771</v>
      </c>
      <c r="J23" s="165">
        <f t="shared" si="3"/>
        <v>0.21776859504132232</v>
      </c>
      <c r="K23" s="91">
        <f>K24+K25+K26</f>
        <v>2385</v>
      </c>
      <c r="L23" s="48">
        <v>1902</v>
      </c>
      <c r="M23" s="78">
        <f t="shared" si="4"/>
        <v>483</v>
      </c>
      <c r="N23" s="176">
        <f t="shared" si="5"/>
        <v>0.79748427672955979</v>
      </c>
      <c r="O23" s="24">
        <f t="shared" si="6"/>
        <v>0.20251572327044026</v>
      </c>
      <c r="P23" s="407">
        <f t="shared" si="7"/>
        <v>-9</v>
      </c>
      <c r="Q23" s="176">
        <f t="shared" si="8"/>
        <v>-4.7318611987381704E-3</v>
      </c>
      <c r="R23" s="402">
        <f t="shared" si="9"/>
        <v>44</v>
      </c>
      <c r="S23" s="24">
        <f t="shared" si="10"/>
        <v>9.1097308488612833E-2</v>
      </c>
    </row>
    <row r="24" spans="1:21" x14ac:dyDescent="0.25">
      <c r="A24" s="8" t="s">
        <v>134</v>
      </c>
      <c r="B24" s="92">
        <v>399</v>
      </c>
      <c r="C24" s="49">
        <v>402</v>
      </c>
      <c r="D24" s="50">
        <f t="shared" si="0"/>
        <v>-3</v>
      </c>
      <c r="E24" s="76">
        <f t="shared" si="1"/>
        <v>-7.462686567164179E-3</v>
      </c>
      <c r="F24" s="140">
        <v>371</v>
      </c>
      <c r="G24" s="50">
        <v>288</v>
      </c>
      <c r="H24" s="419">
        <v>83</v>
      </c>
      <c r="I24" s="174">
        <f t="shared" si="2"/>
        <v>0.77628032345013476</v>
      </c>
      <c r="J24" s="163">
        <f t="shared" si="3"/>
        <v>0.22371967654986524</v>
      </c>
      <c r="K24" s="140">
        <v>371</v>
      </c>
      <c r="L24" s="50">
        <v>281</v>
      </c>
      <c r="M24" s="61">
        <f t="shared" si="4"/>
        <v>90</v>
      </c>
      <c r="N24" s="174">
        <f t="shared" si="5"/>
        <v>0.75741239892183287</v>
      </c>
      <c r="O24" s="76">
        <f t="shared" si="6"/>
        <v>0.24258760107816713</v>
      </c>
      <c r="P24" s="408">
        <f t="shared" si="7"/>
        <v>7</v>
      </c>
      <c r="Q24" s="174">
        <f t="shared" si="8"/>
        <v>2.491103202846975E-2</v>
      </c>
      <c r="R24" s="400">
        <f t="shared" si="9"/>
        <v>-7</v>
      </c>
      <c r="S24" s="76">
        <f t="shared" si="10"/>
        <v>-7.7777777777777779E-2</v>
      </c>
    </row>
    <row r="25" spans="1:21" x14ac:dyDescent="0.25">
      <c r="A25" s="8" t="s">
        <v>135</v>
      </c>
      <c r="B25" s="92">
        <v>1060</v>
      </c>
      <c r="C25" s="49">
        <v>1054</v>
      </c>
      <c r="D25" s="50">
        <f t="shared" si="0"/>
        <v>6</v>
      </c>
      <c r="E25" s="76">
        <f t="shared" si="1"/>
        <v>5.6925996204933585E-3</v>
      </c>
      <c r="F25" s="140">
        <v>1000</v>
      </c>
      <c r="G25" s="50">
        <v>711</v>
      </c>
      <c r="H25" s="419">
        <v>289</v>
      </c>
      <c r="I25" s="174">
        <f t="shared" si="2"/>
        <v>0.71099999999999997</v>
      </c>
      <c r="J25" s="163">
        <f t="shared" si="3"/>
        <v>0.28899999999999998</v>
      </c>
      <c r="K25" s="140">
        <v>981</v>
      </c>
      <c r="L25" s="50">
        <v>711</v>
      </c>
      <c r="M25" s="61">
        <f t="shared" si="4"/>
        <v>270</v>
      </c>
      <c r="N25" s="174">
        <f t="shared" si="5"/>
        <v>0.72477064220183485</v>
      </c>
      <c r="O25" s="76">
        <f t="shared" si="6"/>
        <v>0.27522935779816515</v>
      </c>
      <c r="P25" s="408">
        <f t="shared" si="7"/>
        <v>0</v>
      </c>
      <c r="Q25" s="174">
        <f t="shared" si="8"/>
        <v>0</v>
      </c>
      <c r="R25" s="400">
        <f t="shared" si="9"/>
        <v>19</v>
      </c>
      <c r="S25" s="76">
        <f t="shared" si="10"/>
        <v>7.0370370370370375E-2</v>
      </c>
    </row>
    <row r="26" spans="1:21" x14ac:dyDescent="0.25">
      <c r="A26" s="9" t="s">
        <v>28</v>
      </c>
      <c r="B26" s="89">
        <f>B23-(B24+B25)</f>
        <v>1102</v>
      </c>
      <c r="C26" s="51">
        <f>C23-(C24+C25)</f>
        <v>1097</v>
      </c>
      <c r="D26" s="52">
        <f t="shared" si="0"/>
        <v>5</v>
      </c>
      <c r="E26" s="26">
        <f t="shared" si="1"/>
        <v>4.5578851412944391E-3</v>
      </c>
      <c r="F26" s="141">
        <f>F23-(F24+F25)</f>
        <v>1049</v>
      </c>
      <c r="G26" s="52">
        <f>G23-(G24+G25)</f>
        <v>894</v>
      </c>
      <c r="H26" s="420">
        <f>H23-(H24+H25)</f>
        <v>155</v>
      </c>
      <c r="I26" s="175">
        <f t="shared" si="2"/>
        <v>0.85224022878932315</v>
      </c>
      <c r="J26" s="164">
        <f t="shared" si="3"/>
        <v>0.14775977121067682</v>
      </c>
      <c r="K26" s="141">
        <v>1033</v>
      </c>
      <c r="L26" s="52">
        <v>910</v>
      </c>
      <c r="M26" s="79">
        <f t="shared" si="4"/>
        <v>123</v>
      </c>
      <c r="N26" s="175">
        <f t="shared" si="5"/>
        <v>0.88092933204259438</v>
      </c>
      <c r="O26" s="26">
        <f t="shared" si="6"/>
        <v>0.11907066795740562</v>
      </c>
      <c r="P26" s="409">
        <f t="shared" si="7"/>
        <v>-16</v>
      </c>
      <c r="Q26" s="175">
        <f t="shared" si="8"/>
        <v>-1.7582417582417582E-2</v>
      </c>
      <c r="R26" s="401">
        <f t="shared" si="9"/>
        <v>32</v>
      </c>
      <c r="S26" s="26">
        <f t="shared" si="10"/>
        <v>0.26016260162601629</v>
      </c>
    </row>
    <row r="27" spans="1:21" x14ac:dyDescent="0.25">
      <c r="A27" s="4" t="s">
        <v>70</v>
      </c>
      <c r="B27" s="91">
        <v>2786</v>
      </c>
      <c r="C27" s="47">
        <v>3033</v>
      </c>
      <c r="D27" s="48">
        <f t="shared" si="0"/>
        <v>-247</v>
      </c>
      <c r="E27" s="24">
        <f t="shared" si="1"/>
        <v>-8.1437520606660069E-2</v>
      </c>
      <c r="F27" s="91">
        <v>2491</v>
      </c>
      <c r="G27" s="48">
        <v>1749</v>
      </c>
      <c r="H27" s="418">
        <v>742</v>
      </c>
      <c r="I27" s="176">
        <f t="shared" si="2"/>
        <v>0.7021276595744681</v>
      </c>
      <c r="J27" s="165">
        <f t="shared" si="3"/>
        <v>0.2978723404255319</v>
      </c>
      <c r="K27" s="91">
        <f>K28+K29</f>
        <v>2687</v>
      </c>
      <c r="L27" s="48">
        <v>1944</v>
      </c>
      <c r="M27" s="78">
        <f t="shared" si="4"/>
        <v>743</v>
      </c>
      <c r="N27" s="176">
        <f t="shared" si="5"/>
        <v>0.72348343877930776</v>
      </c>
      <c r="O27" s="24">
        <f t="shared" si="6"/>
        <v>0.27651656122069224</v>
      </c>
      <c r="P27" s="407">
        <f t="shared" si="7"/>
        <v>-195</v>
      </c>
      <c r="Q27" s="176">
        <f t="shared" si="8"/>
        <v>-0.10030864197530864</v>
      </c>
      <c r="R27" s="402">
        <f t="shared" si="9"/>
        <v>-1</v>
      </c>
      <c r="S27" s="24">
        <f t="shared" si="10"/>
        <v>-1.3458950201884253E-3</v>
      </c>
    </row>
    <row r="28" spans="1:21" s="75" customFormat="1" x14ac:dyDescent="0.25">
      <c r="A28" s="117" t="s">
        <v>136</v>
      </c>
      <c r="B28" s="118">
        <v>773</v>
      </c>
      <c r="C28" s="119">
        <v>922</v>
      </c>
      <c r="D28" s="120">
        <f t="shared" si="0"/>
        <v>-149</v>
      </c>
      <c r="E28" s="121">
        <f t="shared" si="1"/>
        <v>-0.1616052060737527</v>
      </c>
      <c r="F28" s="328">
        <v>662</v>
      </c>
      <c r="G28" s="120">
        <v>292</v>
      </c>
      <c r="H28" s="423">
        <v>370</v>
      </c>
      <c r="I28" s="208">
        <f t="shared" si="2"/>
        <v>0.44108761329305135</v>
      </c>
      <c r="J28" s="201">
        <f t="shared" si="3"/>
        <v>0.55891238670694865</v>
      </c>
      <c r="K28" s="328">
        <v>766</v>
      </c>
      <c r="L28" s="120">
        <v>365</v>
      </c>
      <c r="M28" s="204">
        <f t="shared" si="4"/>
        <v>401</v>
      </c>
      <c r="N28" s="208">
        <f t="shared" si="5"/>
        <v>0.47650130548302871</v>
      </c>
      <c r="O28" s="121">
        <f t="shared" si="6"/>
        <v>0.52349869451697129</v>
      </c>
      <c r="P28" s="378">
        <f t="shared" si="7"/>
        <v>-73</v>
      </c>
      <c r="Q28" s="208">
        <f t="shared" si="8"/>
        <v>-0.2</v>
      </c>
      <c r="R28" s="414">
        <f t="shared" si="9"/>
        <v>-31</v>
      </c>
      <c r="S28" s="121">
        <f t="shared" si="10"/>
        <v>-7.7306733167082295E-2</v>
      </c>
      <c r="T28"/>
      <c r="U28"/>
    </row>
    <row r="29" spans="1:21" x14ac:dyDescent="0.25">
      <c r="A29" s="9" t="s">
        <v>72</v>
      </c>
      <c r="B29" s="89">
        <f>B27-B28</f>
        <v>2013</v>
      </c>
      <c r="C29" s="51">
        <f>C27-C28</f>
        <v>2111</v>
      </c>
      <c r="D29" s="52">
        <f t="shared" si="0"/>
        <v>-98</v>
      </c>
      <c r="E29" s="26">
        <f t="shared" si="1"/>
        <v>-4.6423495973472291E-2</v>
      </c>
      <c r="F29" s="141">
        <f>F27-F28</f>
        <v>1829</v>
      </c>
      <c r="G29" s="52">
        <f>G27-G28</f>
        <v>1457</v>
      </c>
      <c r="H29" s="420">
        <f>H27-H28</f>
        <v>372</v>
      </c>
      <c r="I29" s="175">
        <f t="shared" si="2"/>
        <v>0.79661016949152541</v>
      </c>
      <c r="J29" s="164">
        <f t="shared" si="3"/>
        <v>0.20338983050847459</v>
      </c>
      <c r="K29" s="141">
        <v>1921</v>
      </c>
      <c r="L29" s="52">
        <v>1579</v>
      </c>
      <c r="M29" s="79">
        <f t="shared" si="4"/>
        <v>342</v>
      </c>
      <c r="N29" s="175">
        <f t="shared" si="5"/>
        <v>0.82196772514315464</v>
      </c>
      <c r="O29" s="26">
        <f t="shared" si="6"/>
        <v>0.17803227485684539</v>
      </c>
      <c r="P29" s="409">
        <f t="shared" si="7"/>
        <v>-122</v>
      </c>
      <c r="Q29" s="175">
        <f t="shared" si="8"/>
        <v>-7.7264091196960108E-2</v>
      </c>
      <c r="R29" s="401">
        <f t="shared" si="9"/>
        <v>30</v>
      </c>
      <c r="S29" s="26">
        <f t="shared" si="10"/>
        <v>8.771929824561403E-2</v>
      </c>
    </row>
    <row r="30" spans="1:21" x14ac:dyDescent="0.25">
      <c r="A30" s="5" t="s">
        <v>73</v>
      </c>
      <c r="B30" s="94">
        <v>27506</v>
      </c>
      <c r="C30" s="55">
        <v>27378</v>
      </c>
      <c r="D30" s="56">
        <f t="shared" si="0"/>
        <v>128</v>
      </c>
      <c r="E30" s="27">
        <f t="shared" si="1"/>
        <v>4.6752867265687781E-3</v>
      </c>
      <c r="F30" s="94">
        <v>25863</v>
      </c>
      <c r="G30" s="56">
        <v>16097</v>
      </c>
      <c r="H30" s="421">
        <v>9766</v>
      </c>
      <c r="I30" s="177">
        <f t="shared" si="2"/>
        <v>0.62239492711595712</v>
      </c>
      <c r="J30" s="166">
        <f t="shared" si="3"/>
        <v>0.37760507288404282</v>
      </c>
      <c r="K30" s="94">
        <v>25217</v>
      </c>
      <c r="L30" s="56">
        <v>16253</v>
      </c>
      <c r="M30" s="169">
        <f t="shared" si="4"/>
        <v>8964</v>
      </c>
      <c r="N30" s="177">
        <f t="shared" si="5"/>
        <v>0.64452551849942497</v>
      </c>
      <c r="O30" s="27">
        <f t="shared" si="6"/>
        <v>0.35547448150057503</v>
      </c>
      <c r="P30" s="406">
        <f t="shared" si="7"/>
        <v>-156</v>
      </c>
      <c r="Q30" s="177">
        <f t="shared" si="8"/>
        <v>-9.5982280194425642E-3</v>
      </c>
      <c r="R30" s="403">
        <f t="shared" si="9"/>
        <v>802</v>
      </c>
      <c r="S30" s="27">
        <f t="shared" si="10"/>
        <v>8.9468987059348512E-2</v>
      </c>
    </row>
    <row r="31" spans="1:21" x14ac:dyDescent="0.25">
      <c r="A31" s="4" t="s">
        <v>74</v>
      </c>
      <c r="B31" s="91">
        <v>23619</v>
      </c>
      <c r="C31" s="47">
        <v>23055</v>
      </c>
      <c r="D31" s="48">
        <f t="shared" si="0"/>
        <v>564</v>
      </c>
      <c r="E31" s="24">
        <f t="shared" si="1"/>
        <v>2.4463240078074169E-2</v>
      </c>
      <c r="F31" s="91">
        <v>22235</v>
      </c>
      <c r="G31" s="48">
        <v>13872</v>
      </c>
      <c r="H31" s="418">
        <v>8363</v>
      </c>
      <c r="I31" s="176">
        <f t="shared" si="2"/>
        <v>0.6238812682707443</v>
      </c>
      <c r="J31" s="165">
        <f t="shared" si="3"/>
        <v>0.3761187317292557</v>
      </c>
      <c r="K31" s="91">
        <f>K32+K33+K34+K35</f>
        <v>21242</v>
      </c>
      <c r="L31" s="48">
        <v>13978</v>
      </c>
      <c r="M31" s="78">
        <f t="shared" si="4"/>
        <v>7264</v>
      </c>
      <c r="N31" s="176">
        <f t="shared" si="5"/>
        <v>0.65803596648149887</v>
      </c>
      <c r="O31" s="24">
        <f t="shared" si="6"/>
        <v>0.34196403351850108</v>
      </c>
      <c r="P31" s="407">
        <f t="shared" si="7"/>
        <v>-106</v>
      </c>
      <c r="Q31" s="176">
        <f t="shared" si="8"/>
        <v>-7.5833452568321649E-3</v>
      </c>
      <c r="R31" s="402">
        <f t="shared" si="9"/>
        <v>1099</v>
      </c>
      <c r="S31" s="24">
        <f t="shared" si="10"/>
        <v>0.15129405286343611</v>
      </c>
    </row>
    <row r="32" spans="1:21" x14ac:dyDescent="0.25">
      <c r="A32" s="8" t="s">
        <v>178</v>
      </c>
      <c r="B32" s="92">
        <v>98</v>
      </c>
      <c r="C32" s="49">
        <v>97</v>
      </c>
      <c r="D32" s="50">
        <f t="shared" si="0"/>
        <v>1</v>
      </c>
      <c r="E32" s="76">
        <f t="shared" si="1"/>
        <v>1.0309278350515464E-2</v>
      </c>
      <c r="F32" s="140">
        <v>98</v>
      </c>
      <c r="G32" s="50">
        <v>88</v>
      </c>
      <c r="H32" s="419">
        <v>10</v>
      </c>
      <c r="I32" s="174">
        <f t="shared" si="2"/>
        <v>0.89795918367346939</v>
      </c>
      <c r="J32" s="163">
        <f t="shared" si="3"/>
        <v>0.10204081632653061</v>
      </c>
      <c r="K32" s="140">
        <v>92</v>
      </c>
      <c r="L32" s="50">
        <v>84</v>
      </c>
      <c r="M32" s="61">
        <f t="shared" si="4"/>
        <v>8</v>
      </c>
      <c r="N32" s="174">
        <f t="shared" si="5"/>
        <v>0.91304347826086951</v>
      </c>
      <c r="O32" s="76">
        <f t="shared" si="6"/>
        <v>8.6956521739130432E-2</v>
      </c>
      <c r="P32" s="408">
        <f t="shared" si="7"/>
        <v>4</v>
      </c>
      <c r="Q32" s="174">
        <f t="shared" si="8"/>
        <v>4.7619047619047616E-2</v>
      </c>
      <c r="R32" s="400">
        <f t="shared" si="9"/>
        <v>2</v>
      </c>
      <c r="S32" s="76">
        <f t="shared" si="10"/>
        <v>0.25</v>
      </c>
    </row>
    <row r="33" spans="1:19" x14ac:dyDescent="0.25">
      <c r="A33" s="8" t="s">
        <v>137</v>
      </c>
      <c r="B33" s="92">
        <v>8598</v>
      </c>
      <c r="C33" s="49">
        <v>8604</v>
      </c>
      <c r="D33" s="50">
        <f t="shared" si="0"/>
        <v>-6</v>
      </c>
      <c r="E33" s="76">
        <f t="shared" si="1"/>
        <v>-6.9735006973500695E-4</v>
      </c>
      <c r="F33" s="140">
        <v>8129</v>
      </c>
      <c r="G33" s="50">
        <v>5684</v>
      </c>
      <c r="H33" s="419">
        <v>2445</v>
      </c>
      <c r="I33" s="174">
        <f t="shared" si="2"/>
        <v>0.69922499692459095</v>
      </c>
      <c r="J33" s="163">
        <f t="shared" si="3"/>
        <v>0.30077500307540905</v>
      </c>
      <c r="K33" s="140">
        <v>7948</v>
      </c>
      <c r="L33" s="50">
        <v>5676</v>
      </c>
      <c r="M33" s="61">
        <f t="shared" si="4"/>
        <v>2272</v>
      </c>
      <c r="N33" s="174">
        <f t="shared" si="5"/>
        <v>0.71414192249622543</v>
      </c>
      <c r="O33" s="76">
        <f t="shared" si="6"/>
        <v>0.28585807750377451</v>
      </c>
      <c r="P33" s="408">
        <f t="shared" si="7"/>
        <v>8</v>
      </c>
      <c r="Q33" s="174">
        <f t="shared" si="8"/>
        <v>1.4094432699083862E-3</v>
      </c>
      <c r="R33" s="400">
        <f t="shared" si="9"/>
        <v>173</v>
      </c>
      <c r="S33" s="76">
        <f t="shared" si="10"/>
        <v>7.6144366197183094E-2</v>
      </c>
    </row>
    <row r="34" spans="1:19" x14ac:dyDescent="0.25">
      <c r="A34" s="8" t="s">
        <v>138</v>
      </c>
      <c r="B34" s="92">
        <v>402</v>
      </c>
      <c r="C34" s="49">
        <v>401</v>
      </c>
      <c r="D34" s="50">
        <f t="shared" si="0"/>
        <v>1</v>
      </c>
      <c r="E34" s="76">
        <f t="shared" si="1"/>
        <v>2.4937655860349127E-3</v>
      </c>
      <c r="F34" s="140">
        <v>395</v>
      </c>
      <c r="G34" s="50">
        <v>384</v>
      </c>
      <c r="H34" s="419">
        <v>11</v>
      </c>
      <c r="I34" s="174">
        <f t="shared" si="2"/>
        <v>0.97215189873417718</v>
      </c>
      <c r="J34" s="163">
        <f t="shared" si="3"/>
        <v>2.7848101265822784E-2</v>
      </c>
      <c r="K34" s="140">
        <v>388</v>
      </c>
      <c r="L34" s="50">
        <v>357</v>
      </c>
      <c r="M34" s="61">
        <f t="shared" si="4"/>
        <v>31</v>
      </c>
      <c r="N34" s="174">
        <f t="shared" si="5"/>
        <v>0.92010309278350511</v>
      </c>
      <c r="O34" s="76">
        <f t="shared" si="6"/>
        <v>7.9896907216494839E-2</v>
      </c>
      <c r="P34" s="408">
        <f t="shared" si="7"/>
        <v>27</v>
      </c>
      <c r="Q34" s="174">
        <f t="shared" si="8"/>
        <v>7.5630252100840331E-2</v>
      </c>
      <c r="R34" s="400">
        <f t="shared" si="9"/>
        <v>-20</v>
      </c>
      <c r="S34" s="76">
        <f t="shared" si="10"/>
        <v>-0.64516129032258063</v>
      </c>
    </row>
    <row r="35" spans="1:19" x14ac:dyDescent="0.25">
      <c r="A35" s="9" t="s">
        <v>77</v>
      </c>
      <c r="B35" s="89">
        <f>B31-(B32+B33+B34)</f>
        <v>14521</v>
      </c>
      <c r="C35" s="51">
        <f>C31-(C32+C33+C34)</f>
        <v>13953</v>
      </c>
      <c r="D35" s="52">
        <f t="shared" si="0"/>
        <v>568</v>
      </c>
      <c r="E35" s="26">
        <f t="shared" si="1"/>
        <v>4.0708091449867409E-2</v>
      </c>
      <c r="F35" s="141">
        <f>F31-(F32+F33+F34)</f>
        <v>13613</v>
      </c>
      <c r="G35" s="52">
        <f>G31-(G32+G33+G34)</f>
        <v>7716</v>
      </c>
      <c r="H35" s="420">
        <f>H31-(H32+H33+H34)</f>
        <v>5897</v>
      </c>
      <c r="I35" s="175">
        <f t="shared" si="2"/>
        <v>0.56681113641372216</v>
      </c>
      <c r="J35" s="164">
        <f t="shared" si="3"/>
        <v>0.43318886358627784</v>
      </c>
      <c r="K35" s="141">
        <v>12814</v>
      </c>
      <c r="L35" s="52">
        <v>4953</v>
      </c>
      <c r="M35" s="79">
        <f t="shared" si="4"/>
        <v>7861</v>
      </c>
      <c r="N35" s="175">
        <f t="shared" si="5"/>
        <v>0.38653035742157016</v>
      </c>
      <c r="O35" s="26">
        <f t="shared" si="6"/>
        <v>0.61346964257842984</v>
      </c>
      <c r="P35" s="409">
        <f t="shared" si="7"/>
        <v>2763</v>
      </c>
      <c r="Q35" s="175">
        <f t="shared" si="8"/>
        <v>0.55784373107207752</v>
      </c>
      <c r="R35" s="401">
        <f t="shared" si="9"/>
        <v>-1964</v>
      </c>
      <c r="S35" s="26">
        <f t="shared" si="10"/>
        <v>-0.24984098715176187</v>
      </c>
    </row>
    <row r="36" spans="1:19" x14ac:dyDescent="0.25">
      <c r="A36" s="5" t="s">
        <v>139</v>
      </c>
      <c r="B36" s="94">
        <v>3091</v>
      </c>
      <c r="C36" s="55">
        <v>2918</v>
      </c>
      <c r="D36" s="56">
        <f t="shared" si="0"/>
        <v>173</v>
      </c>
      <c r="E36" s="27">
        <f t="shared" si="1"/>
        <v>5.9287183002056203E-2</v>
      </c>
      <c r="F36" s="94">
        <v>2818</v>
      </c>
      <c r="G36" s="56">
        <v>1452</v>
      </c>
      <c r="H36" s="421">
        <v>1366</v>
      </c>
      <c r="I36" s="177">
        <f t="shared" si="2"/>
        <v>0.51525904897090136</v>
      </c>
      <c r="J36" s="166">
        <f t="shared" si="3"/>
        <v>0.48474095102909864</v>
      </c>
      <c r="K36" s="94">
        <v>2613</v>
      </c>
      <c r="L36" s="56">
        <v>1446</v>
      </c>
      <c r="M36" s="169">
        <f t="shared" si="4"/>
        <v>1167</v>
      </c>
      <c r="N36" s="177">
        <f t="shared" si="5"/>
        <v>0.55338691159586684</v>
      </c>
      <c r="O36" s="27">
        <f t="shared" si="6"/>
        <v>0.44661308840413316</v>
      </c>
      <c r="P36" s="406">
        <f t="shared" si="7"/>
        <v>6</v>
      </c>
      <c r="Q36" s="177">
        <f t="shared" si="8"/>
        <v>4.1493775933609959E-3</v>
      </c>
      <c r="R36" s="403">
        <f t="shared" si="9"/>
        <v>199</v>
      </c>
      <c r="S36" s="27">
        <f t="shared" si="10"/>
        <v>0.17052270779777207</v>
      </c>
    </row>
    <row r="37" spans="1:19" x14ac:dyDescent="0.25">
      <c r="A37" s="5" t="s">
        <v>140</v>
      </c>
      <c r="B37" s="94">
        <v>3827</v>
      </c>
      <c r="C37" s="55">
        <v>3772</v>
      </c>
      <c r="D37" s="56">
        <f t="shared" si="0"/>
        <v>55</v>
      </c>
      <c r="E37" s="27">
        <f t="shared" si="1"/>
        <v>1.4581124072110286E-2</v>
      </c>
      <c r="F37" s="94">
        <v>3616</v>
      </c>
      <c r="G37" s="56">
        <v>2953</v>
      </c>
      <c r="H37" s="421">
        <v>663</v>
      </c>
      <c r="I37" s="177">
        <f t="shared" si="2"/>
        <v>0.81664823008849563</v>
      </c>
      <c r="J37" s="166">
        <f t="shared" si="3"/>
        <v>0.18335176991150443</v>
      </c>
      <c r="K37" s="94">
        <v>3543</v>
      </c>
      <c r="L37" s="56">
        <v>2895</v>
      </c>
      <c r="M37" s="169">
        <f t="shared" si="4"/>
        <v>648</v>
      </c>
      <c r="N37" s="177">
        <f t="shared" si="5"/>
        <v>0.81710414902624895</v>
      </c>
      <c r="O37" s="27">
        <f t="shared" si="6"/>
        <v>0.18289585097375105</v>
      </c>
      <c r="P37" s="406">
        <f t="shared" si="7"/>
        <v>58</v>
      </c>
      <c r="Q37" s="177">
        <f t="shared" si="8"/>
        <v>2.003454231433506E-2</v>
      </c>
      <c r="R37" s="403">
        <f t="shared" si="9"/>
        <v>15</v>
      </c>
      <c r="S37" s="27">
        <f t="shared" si="10"/>
        <v>2.3148148148148147E-2</v>
      </c>
    </row>
    <row r="38" spans="1:19" x14ac:dyDescent="0.25">
      <c r="A38" s="4" t="s">
        <v>141</v>
      </c>
      <c r="B38" s="91">
        <v>2498</v>
      </c>
      <c r="C38" s="47">
        <v>2530</v>
      </c>
      <c r="D38" s="48">
        <f t="shared" si="0"/>
        <v>-32</v>
      </c>
      <c r="E38" s="24">
        <f t="shared" si="1"/>
        <v>-1.2648221343873518E-2</v>
      </c>
      <c r="F38" s="91">
        <v>2336</v>
      </c>
      <c r="G38" s="48">
        <v>1863</v>
      </c>
      <c r="H38" s="418">
        <v>473</v>
      </c>
      <c r="I38" s="176">
        <f t="shared" si="2"/>
        <v>0.79751712328767121</v>
      </c>
      <c r="J38" s="165">
        <f t="shared" si="3"/>
        <v>0.20248287671232876</v>
      </c>
      <c r="K38" s="91">
        <f>K39+K40+K41</f>
        <v>2371</v>
      </c>
      <c r="L38" s="48">
        <v>1907</v>
      </c>
      <c r="M38" s="78">
        <f t="shared" si="4"/>
        <v>464</v>
      </c>
      <c r="N38" s="176">
        <f t="shared" si="5"/>
        <v>0.80430198228595529</v>
      </c>
      <c r="O38" s="24">
        <f t="shared" si="6"/>
        <v>0.19569801771404471</v>
      </c>
      <c r="P38" s="407">
        <f t="shared" si="7"/>
        <v>-44</v>
      </c>
      <c r="Q38" s="176">
        <f t="shared" si="8"/>
        <v>-2.3072889355007866E-2</v>
      </c>
      <c r="R38" s="402">
        <f t="shared" si="9"/>
        <v>9</v>
      </c>
      <c r="S38" s="24">
        <f t="shared" si="10"/>
        <v>1.9396551724137932E-2</v>
      </c>
    </row>
    <row r="39" spans="1:19" x14ac:dyDescent="0.25">
      <c r="A39" s="8" t="s">
        <v>123</v>
      </c>
      <c r="B39" s="92">
        <v>538</v>
      </c>
      <c r="C39" s="49">
        <v>553</v>
      </c>
      <c r="D39" s="50">
        <f t="shared" si="0"/>
        <v>-15</v>
      </c>
      <c r="E39" s="76">
        <f t="shared" si="1"/>
        <v>-2.7124773960216998E-2</v>
      </c>
      <c r="F39" s="140">
        <v>502</v>
      </c>
      <c r="G39" s="50">
        <v>410</v>
      </c>
      <c r="H39" s="419">
        <v>92</v>
      </c>
      <c r="I39" s="174">
        <f t="shared" si="2"/>
        <v>0.81673306772908372</v>
      </c>
      <c r="J39" s="163">
        <f t="shared" si="3"/>
        <v>0.18326693227091634</v>
      </c>
      <c r="K39" s="140">
        <v>528</v>
      </c>
      <c r="L39" s="50">
        <v>441</v>
      </c>
      <c r="M39" s="61">
        <f t="shared" si="4"/>
        <v>87</v>
      </c>
      <c r="N39" s="174">
        <f t="shared" si="5"/>
        <v>0.83522727272727271</v>
      </c>
      <c r="O39" s="76">
        <f t="shared" si="6"/>
        <v>0.16477272727272727</v>
      </c>
      <c r="P39" s="408">
        <f t="shared" si="7"/>
        <v>-31</v>
      </c>
      <c r="Q39" s="174">
        <f t="shared" si="8"/>
        <v>-7.029478458049887E-2</v>
      </c>
      <c r="R39" s="400">
        <f t="shared" si="9"/>
        <v>5</v>
      </c>
      <c r="S39" s="76">
        <f t="shared" si="10"/>
        <v>5.7471264367816091E-2</v>
      </c>
    </row>
    <row r="40" spans="1:19" x14ac:dyDescent="0.25">
      <c r="A40" s="8" t="s">
        <v>135</v>
      </c>
      <c r="B40" s="92">
        <v>592</v>
      </c>
      <c r="C40" s="49">
        <v>605</v>
      </c>
      <c r="D40" s="50">
        <f t="shared" si="0"/>
        <v>-13</v>
      </c>
      <c r="E40" s="76">
        <f t="shared" si="1"/>
        <v>-2.1487603305785124E-2</v>
      </c>
      <c r="F40" s="140">
        <v>548</v>
      </c>
      <c r="G40" s="50">
        <v>311</v>
      </c>
      <c r="H40" s="419">
        <v>237</v>
      </c>
      <c r="I40" s="174">
        <f t="shared" si="2"/>
        <v>0.56751824817518248</v>
      </c>
      <c r="J40" s="163">
        <f t="shared" si="3"/>
        <v>0.43248175182481752</v>
      </c>
      <c r="K40" s="140">
        <v>546</v>
      </c>
      <c r="L40" s="50">
        <v>323</v>
      </c>
      <c r="M40" s="61">
        <f t="shared" si="4"/>
        <v>223</v>
      </c>
      <c r="N40" s="174">
        <f t="shared" si="5"/>
        <v>0.59157509157509158</v>
      </c>
      <c r="O40" s="76">
        <f t="shared" si="6"/>
        <v>0.40842490842490842</v>
      </c>
      <c r="P40" s="408">
        <f t="shared" si="7"/>
        <v>-12</v>
      </c>
      <c r="Q40" s="174">
        <f t="shared" si="8"/>
        <v>-3.7151702786377708E-2</v>
      </c>
      <c r="R40" s="400">
        <f t="shared" si="9"/>
        <v>14</v>
      </c>
      <c r="S40" s="76">
        <f t="shared" si="10"/>
        <v>6.2780269058295965E-2</v>
      </c>
    </row>
    <row r="41" spans="1:19" x14ac:dyDescent="0.25">
      <c r="A41" s="9" t="s">
        <v>142</v>
      </c>
      <c r="B41" s="89">
        <f>B38-(B39+B40)</f>
        <v>1368</v>
      </c>
      <c r="C41" s="51">
        <f>C38-(C39+C40)</f>
        <v>1372</v>
      </c>
      <c r="D41" s="52">
        <f t="shared" si="0"/>
        <v>-4</v>
      </c>
      <c r="E41" s="26">
        <f t="shared" si="1"/>
        <v>-2.9154518950437317E-3</v>
      </c>
      <c r="F41" s="141">
        <f>F38-(F39+F40)</f>
        <v>1286</v>
      </c>
      <c r="G41" s="52">
        <f>G38-(G39+G40)</f>
        <v>1142</v>
      </c>
      <c r="H41" s="420">
        <f>H38-(H39+H40)</f>
        <v>144</v>
      </c>
      <c r="I41" s="175">
        <f t="shared" si="2"/>
        <v>0.88802488335925345</v>
      </c>
      <c r="J41" s="164">
        <f t="shared" si="3"/>
        <v>0.1119751166407465</v>
      </c>
      <c r="K41" s="141">
        <v>1297</v>
      </c>
      <c r="L41" s="52">
        <v>1143</v>
      </c>
      <c r="M41" s="79">
        <f t="shared" si="4"/>
        <v>154</v>
      </c>
      <c r="N41" s="175">
        <f t="shared" si="5"/>
        <v>0.88126445643793372</v>
      </c>
      <c r="O41" s="26">
        <f t="shared" si="6"/>
        <v>0.11873554356206631</v>
      </c>
      <c r="P41" s="409">
        <f t="shared" si="7"/>
        <v>-1</v>
      </c>
      <c r="Q41" s="175">
        <f t="shared" si="8"/>
        <v>-8.7489063867016625E-4</v>
      </c>
      <c r="R41" s="401">
        <f t="shared" si="9"/>
        <v>-10</v>
      </c>
      <c r="S41" s="26">
        <f t="shared" si="10"/>
        <v>-6.4935064935064929E-2</v>
      </c>
    </row>
    <row r="42" spans="1:19" x14ac:dyDescent="0.25">
      <c r="A42" s="5" t="s">
        <v>146</v>
      </c>
      <c r="B42" s="94">
        <v>11427</v>
      </c>
      <c r="C42" s="55">
        <v>11304</v>
      </c>
      <c r="D42" s="56">
        <f t="shared" si="0"/>
        <v>123</v>
      </c>
      <c r="E42" s="27">
        <f t="shared" si="1"/>
        <v>1.0881104033970275E-2</v>
      </c>
      <c r="F42" s="94">
        <v>10310</v>
      </c>
      <c r="G42" s="56">
        <v>5539</v>
      </c>
      <c r="H42" s="421">
        <v>4771</v>
      </c>
      <c r="I42" s="177">
        <f t="shared" si="2"/>
        <v>0.53724539282250239</v>
      </c>
      <c r="J42" s="166">
        <f t="shared" si="3"/>
        <v>0.46275460717749756</v>
      </c>
      <c r="K42" s="94">
        <v>10284</v>
      </c>
      <c r="L42" s="56">
        <v>5867</v>
      </c>
      <c r="M42" s="169">
        <f t="shared" si="4"/>
        <v>4417</v>
      </c>
      <c r="N42" s="177">
        <f t="shared" si="5"/>
        <v>0.57049786075457021</v>
      </c>
      <c r="O42" s="27">
        <f t="shared" si="6"/>
        <v>0.42950213924542979</v>
      </c>
      <c r="P42" s="406">
        <f t="shared" si="7"/>
        <v>-328</v>
      </c>
      <c r="Q42" s="177">
        <f t="shared" si="8"/>
        <v>-5.5905914436679735E-2</v>
      </c>
      <c r="R42" s="403">
        <f t="shared" si="9"/>
        <v>354</v>
      </c>
      <c r="S42" s="27">
        <f t="shared" si="10"/>
        <v>8.0144894724926419E-2</v>
      </c>
    </row>
    <row r="43" spans="1:19" x14ac:dyDescent="0.25">
      <c r="A43" s="5" t="s">
        <v>147</v>
      </c>
      <c r="B43" s="94">
        <v>11741</v>
      </c>
      <c r="C43" s="55">
        <v>12152</v>
      </c>
      <c r="D43" s="56">
        <f t="shared" si="0"/>
        <v>-411</v>
      </c>
      <c r="E43" s="27">
        <f t="shared" si="1"/>
        <v>-3.3821593153390388E-2</v>
      </c>
      <c r="F43" s="94">
        <v>10088</v>
      </c>
      <c r="G43" s="56">
        <v>5320</v>
      </c>
      <c r="H43" s="421">
        <v>4768</v>
      </c>
      <c r="I43" s="177">
        <f t="shared" si="2"/>
        <v>0.5273592386994449</v>
      </c>
      <c r="J43" s="166">
        <f t="shared" si="3"/>
        <v>0.4726407613005551</v>
      </c>
      <c r="K43" s="94">
        <v>10404</v>
      </c>
      <c r="L43" s="56">
        <v>5984</v>
      </c>
      <c r="M43" s="169">
        <f t="shared" si="4"/>
        <v>4420</v>
      </c>
      <c r="N43" s="177">
        <f t="shared" si="5"/>
        <v>0.57516339869281041</v>
      </c>
      <c r="O43" s="27">
        <f t="shared" si="6"/>
        <v>0.42483660130718953</v>
      </c>
      <c r="P43" s="406">
        <f t="shared" si="7"/>
        <v>-664</v>
      </c>
      <c r="Q43" s="177">
        <f t="shared" si="8"/>
        <v>-0.11096256684491979</v>
      </c>
      <c r="R43" s="403">
        <f t="shared" si="9"/>
        <v>348</v>
      </c>
      <c r="S43" s="27">
        <f t="shared" si="10"/>
        <v>7.8733031674208143E-2</v>
      </c>
    </row>
    <row r="44" spans="1:19" x14ac:dyDescent="0.25">
      <c r="A44" s="5" t="s">
        <v>174</v>
      </c>
      <c r="B44" s="94">
        <v>2855</v>
      </c>
      <c r="C44" s="55">
        <v>2690</v>
      </c>
      <c r="D44" s="56">
        <f t="shared" si="0"/>
        <v>165</v>
      </c>
      <c r="E44" s="27">
        <f t="shared" si="1"/>
        <v>6.1338289962825282E-2</v>
      </c>
      <c r="F44" s="94">
        <v>2756</v>
      </c>
      <c r="G44" s="56">
        <v>2237</v>
      </c>
      <c r="H44" s="421">
        <v>519</v>
      </c>
      <c r="I44" s="177">
        <f t="shared" si="2"/>
        <v>0.81168359941944845</v>
      </c>
      <c r="J44" s="166">
        <f t="shared" si="3"/>
        <v>0.18831640058055152</v>
      </c>
      <c r="K44" s="94">
        <v>2528</v>
      </c>
      <c r="L44" s="56">
        <v>2071</v>
      </c>
      <c r="M44" s="169">
        <f t="shared" si="4"/>
        <v>457</v>
      </c>
      <c r="N44" s="177">
        <f t="shared" si="5"/>
        <v>0.81922468354430378</v>
      </c>
      <c r="O44" s="27">
        <f t="shared" si="6"/>
        <v>0.18077531645569619</v>
      </c>
      <c r="P44" s="406">
        <f t="shared" si="7"/>
        <v>166</v>
      </c>
      <c r="Q44" s="177">
        <f t="shared" si="8"/>
        <v>8.0154514727184933E-2</v>
      </c>
      <c r="R44" s="403">
        <f t="shared" si="9"/>
        <v>62</v>
      </c>
      <c r="S44" s="27">
        <f t="shared" si="10"/>
        <v>0.13566739606126915</v>
      </c>
    </row>
    <row r="45" spans="1:19" x14ac:dyDescent="0.25">
      <c r="A45" s="5" t="s">
        <v>143</v>
      </c>
      <c r="B45" s="94">
        <v>7091</v>
      </c>
      <c r="C45" s="55">
        <v>7055</v>
      </c>
      <c r="D45" s="56">
        <f t="shared" si="0"/>
        <v>36</v>
      </c>
      <c r="E45" s="27">
        <f t="shared" si="1"/>
        <v>5.1027639971651315E-3</v>
      </c>
      <c r="F45" s="94">
        <v>6805</v>
      </c>
      <c r="G45" s="56">
        <v>4274</v>
      </c>
      <c r="H45" s="421">
        <v>2531</v>
      </c>
      <c r="I45" s="177">
        <f t="shared" si="2"/>
        <v>0.62806759735488615</v>
      </c>
      <c r="J45" s="166">
        <f t="shared" si="3"/>
        <v>0.3719324026451139</v>
      </c>
      <c r="K45" s="94">
        <v>6571</v>
      </c>
      <c r="L45" s="56">
        <v>4229</v>
      </c>
      <c r="M45" s="169">
        <f t="shared" si="4"/>
        <v>2342</v>
      </c>
      <c r="N45" s="177">
        <f t="shared" si="5"/>
        <v>0.64358545122507993</v>
      </c>
      <c r="O45" s="27">
        <f t="shared" si="6"/>
        <v>0.35641454877492013</v>
      </c>
      <c r="P45" s="406">
        <f t="shared" si="7"/>
        <v>45</v>
      </c>
      <c r="Q45" s="177">
        <f t="shared" si="8"/>
        <v>1.0640813431071176E-2</v>
      </c>
      <c r="R45" s="403">
        <f t="shared" si="9"/>
        <v>189</v>
      </c>
      <c r="S45" s="27">
        <f t="shared" si="10"/>
        <v>8.0700256191289496E-2</v>
      </c>
    </row>
    <row r="46" spans="1:19" x14ac:dyDescent="0.25">
      <c r="A46" s="4" t="s">
        <v>53</v>
      </c>
      <c r="B46" s="91">
        <v>27627</v>
      </c>
      <c r="C46" s="47">
        <v>26172</v>
      </c>
      <c r="D46" s="48">
        <f t="shared" si="0"/>
        <v>1455</v>
      </c>
      <c r="E46" s="24">
        <f t="shared" si="1"/>
        <v>5.5593764328289774E-2</v>
      </c>
      <c r="F46" s="91">
        <v>26374</v>
      </c>
      <c r="G46" s="48">
        <v>19232</v>
      </c>
      <c r="H46" s="418">
        <v>7142</v>
      </c>
      <c r="I46" s="176">
        <f t="shared" si="2"/>
        <v>0.7292030029574581</v>
      </c>
      <c r="J46" s="165">
        <f t="shared" si="3"/>
        <v>0.2707969970425419</v>
      </c>
      <c r="K46" s="91">
        <f>K47+K48</f>
        <v>24496</v>
      </c>
      <c r="L46" s="48">
        <v>17986</v>
      </c>
      <c r="M46" s="78">
        <f t="shared" si="4"/>
        <v>6510</v>
      </c>
      <c r="N46" s="176">
        <f t="shared" si="5"/>
        <v>0.73424232527759636</v>
      </c>
      <c r="O46" s="24">
        <f t="shared" si="6"/>
        <v>0.26575767472240364</v>
      </c>
      <c r="P46" s="407">
        <f t="shared" si="7"/>
        <v>1246</v>
      </c>
      <c r="Q46" s="176">
        <f t="shared" si="8"/>
        <v>6.9276103636161462E-2</v>
      </c>
      <c r="R46" s="402">
        <f t="shared" si="9"/>
        <v>632</v>
      </c>
      <c r="S46" s="24">
        <f t="shared" si="10"/>
        <v>9.7081413210445472E-2</v>
      </c>
    </row>
    <row r="47" spans="1:19" x14ac:dyDescent="0.25">
      <c r="A47" s="8" t="s">
        <v>180</v>
      </c>
      <c r="B47" s="92">
        <v>11674</v>
      </c>
      <c r="C47" s="49">
        <v>11419</v>
      </c>
      <c r="D47" s="50">
        <f t="shared" si="0"/>
        <v>255</v>
      </c>
      <c r="E47" s="76">
        <f t="shared" si="1"/>
        <v>2.233120238199492E-2</v>
      </c>
      <c r="F47" s="140">
        <v>10969</v>
      </c>
      <c r="G47" s="50">
        <v>7726</v>
      </c>
      <c r="H47" s="419">
        <v>3243</v>
      </c>
      <c r="I47" s="174">
        <f t="shared" si="2"/>
        <v>0.7043486188348983</v>
      </c>
      <c r="J47" s="163">
        <f t="shared" si="3"/>
        <v>0.29565138116510165</v>
      </c>
      <c r="K47" s="140">
        <v>10692</v>
      </c>
      <c r="L47" s="50">
        <v>7707</v>
      </c>
      <c r="M47" s="61">
        <f t="shared" si="4"/>
        <v>2985</v>
      </c>
      <c r="N47" s="174">
        <f t="shared" si="5"/>
        <v>0.72081930415263751</v>
      </c>
      <c r="O47" s="76">
        <f t="shared" si="6"/>
        <v>0.27918069584736249</v>
      </c>
      <c r="P47" s="408">
        <f t="shared" si="7"/>
        <v>19</v>
      </c>
      <c r="Q47" s="174">
        <f t="shared" si="8"/>
        <v>2.4652912936291684E-3</v>
      </c>
      <c r="R47" s="400">
        <f t="shared" si="9"/>
        <v>258</v>
      </c>
      <c r="S47" s="76">
        <f t="shared" si="10"/>
        <v>8.6432160804020094E-2</v>
      </c>
    </row>
    <row r="48" spans="1:19" x14ac:dyDescent="0.25">
      <c r="A48" s="9" t="s">
        <v>144</v>
      </c>
      <c r="B48" s="89">
        <f>B46-B47</f>
        <v>15953</v>
      </c>
      <c r="C48" s="51">
        <f>C46-C47</f>
        <v>14753</v>
      </c>
      <c r="D48" s="52">
        <f t="shared" si="0"/>
        <v>1200</v>
      </c>
      <c r="E48" s="26">
        <f t="shared" si="1"/>
        <v>8.133938859892903E-2</v>
      </c>
      <c r="F48" s="141">
        <f>F46-F47</f>
        <v>15405</v>
      </c>
      <c r="G48" s="52">
        <f>G46-G47</f>
        <v>11506</v>
      </c>
      <c r="H48" s="420">
        <f>H46-H47</f>
        <v>3899</v>
      </c>
      <c r="I48" s="175">
        <f t="shared" si="2"/>
        <v>0.74690035702693935</v>
      </c>
      <c r="J48" s="164">
        <f t="shared" si="3"/>
        <v>0.2530996429730607</v>
      </c>
      <c r="K48" s="141">
        <v>13804</v>
      </c>
      <c r="L48" s="52">
        <v>10279</v>
      </c>
      <c r="M48" s="79">
        <f t="shared" si="4"/>
        <v>3525</v>
      </c>
      <c r="N48" s="175">
        <f t="shared" si="5"/>
        <v>0.74463923500434659</v>
      </c>
      <c r="O48" s="26">
        <f t="shared" si="6"/>
        <v>0.25536076499565341</v>
      </c>
      <c r="P48" s="409">
        <f t="shared" si="7"/>
        <v>1227</v>
      </c>
      <c r="Q48" s="175">
        <f t="shared" si="8"/>
        <v>0.11936958848136979</v>
      </c>
      <c r="R48" s="401">
        <f t="shared" si="9"/>
        <v>374</v>
      </c>
      <c r="S48" s="26">
        <f t="shared" si="10"/>
        <v>0.10609929078014184</v>
      </c>
    </row>
    <row r="49" spans="1:19" ht="15.75" thickBot="1" x14ac:dyDescent="0.3">
      <c r="A49" s="42" t="s">
        <v>145</v>
      </c>
      <c r="B49" s="98">
        <v>6495</v>
      </c>
      <c r="C49" s="43">
        <v>6522</v>
      </c>
      <c r="D49" s="59">
        <f>B49-C49</f>
        <v>-27</v>
      </c>
      <c r="E49" s="44">
        <f>D49/C49</f>
        <v>-4.1398344066237349E-3</v>
      </c>
      <c r="F49" s="98">
        <v>6131</v>
      </c>
      <c r="G49" s="59">
        <v>3329</v>
      </c>
      <c r="H49" s="425">
        <v>2802</v>
      </c>
      <c r="I49" s="210">
        <f t="shared" si="2"/>
        <v>0.54297830696460614</v>
      </c>
      <c r="J49" s="202">
        <f t="shared" si="3"/>
        <v>0.45702169303539392</v>
      </c>
      <c r="K49" s="98">
        <v>5973</v>
      </c>
      <c r="L49" s="59">
        <v>3393</v>
      </c>
      <c r="M49" s="206">
        <f t="shared" si="4"/>
        <v>2580</v>
      </c>
      <c r="N49" s="210">
        <f t="shared" si="5"/>
        <v>0.56805625313912611</v>
      </c>
      <c r="O49" s="44">
        <f t="shared" si="6"/>
        <v>0.43194374686087394</v>
      </c>
      <c r="P49" s="43">
        <f t="shared" si="7"/>
        <v>-64</v>
      </c>
      <c r="Q49" s="210">
        <f t="shared" si="8"/>
        <v>-1.8862363689949896E-2</v>
      </c>
      <c r="R49" s="416">
        <f t="shared" si="9"/>
        <v>222</v>
      </c>
      <c r="S49" s="44">
        <f t="shared" si="10"/>
        <v>8.6046511627906982E-2</v>
      </c>
    </row>
  </sheetData>
  <mergeCells count="19">
    <mergeCell ref="R4:R5"/>
    <mergeCell ref="S4:S5"/>
    <mergeCell ref="M4:M5"/>
    <mergeCell ref="N4:N5"/>
    <mergeCell ref="O4:O5"/>
    <mergeCell ref="P4:P5"/>
    <mergeCell ref="Q4:Q5"/>
    <mergeCell ref="L4:L5"/>
    <mergeCell ref="I4:I5"/>
    <mergeCell ref="J4:J5"/>
    <mergeCell ref="H4:H5"/>
    <mergeCell ref="A4:A5"/>
    <mergeCell ref="C4:C5"/>
    <mergeCell ref="D4:D5"/>
    <mergeCell ref="E4:E5"/>
    <mergeCell ref="G4:G5"/>
    <mergeCell ref="B4:B5"/>
    <mergeCell ref="F4:F5"/>
    <mergeCell ref="K4:K5"/>
  </mergeCells>
  <pageMargins left="0.7" right="0.7" top="0.75" bottom="0.75" header="0.3" footer="0.3"/>
  <pageSetup scale="41" fitToWidth="0" fitToHeight="0" orientation="landscape" r:id="rId1"/>
  <headerFooter>
    <oddFooter>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view="pageBreakPreview" topLeftCell="B1" zoomScale="60" zoomScaleNormal="100" workbookViewId="0">
      <selection activeCell="M40" sqref="M40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5" width="10.7109375" customWidth="1"/>
    <col min="6" max="6" width="15.140625" customWidth="1"/>
    <col min="7" max="8" width="14.42578125" customWidth="1"/>
    <col min="9" max="10" width="12.7109375" customWidth="1"/>
    <col min="11" max="11" width="13.85546875" customWidth="1"/>
    <col min="12" max="12" width="14.7109375" style="156" customWidth="1"/>
    <col min="13" max="16" width="15.28515625" customWidth="1"/>
    <col min="17" max="17" width="16.28515625" customWidth="1"/>
    <col min="18" max="19" width="15.28515625" customWidth="1"/>
    <col min="20" max="21" width="9.5703125" bestFit="1" customWidth="1"/>
  </cols>
  <sheetData>
    <row r="1" spans="1:19" x14ac:dyDescent="0.25">
      <c r="A1" s="1" t="s">
        <v>148</v>
      </c>
      <c r="B1" s="1"/>
    </row>
    <row r="2" spans="1:19" x14ac:dyDescent="0.25">
      <c r="A2" s="2" t="s">
        <v>1</v>
      </c>
      <c r="B2" s="2"/>
    </row>
    <row r="3" spans="1:19" ht="15.75" thickBot="1" x14ac:dyDescent="0.3"/>
    <row r="4" spans="1:19" s="159" customFormat="1" ht="15" customHeight="1" x14ac:dyDescent="0.25">
      <c r="A4" s="482" t="s">
        <v>2</v>
      </c>
      <c r="B4" s="474" t="s">
        <v>186</v>
      </c>
      <c r="C4" s="476" t="s">
        <v>187</v>
      </c>
      <c r="D4" s="478" t="s">
        <v>188</v>
      </c>
      <c r="E4" s="480" t="s">
        <v>189</v>
      </c>
      <c r="F4" s="482" t="s">
        <v>190</v>
      </c>
      <c r="G4" s="461" t="s">
        <v>222</v>
      </c>
      <c r="H4" s="463" t="s">
        <v>223</v>
      </c>
      <c r="I4" s="461" t="s">
        <v>224</v>
      </c>
      <c r="J4" s="463" t="s">
        <v>225</v>
      </c>
      <c r="K4" s="465" t="s">
        <v>191</v>
      </c>
      <c r="L4" s="461" t="s">
        <v>226</v>
      </c>
      <c r="M4" s="463" t="s">
        <v>227</v>
      </c>
      <c r="N4" s="461" t="s">
        <v>228</v>
      </c>
      <c r="O4" s="463" t="s">
        <v>229</v>
      </c>
      <c r="P4" s="467" t="s">
        <v>230</v>
      </c>
      <c r="Q4" s="461" t="s">
        <v>231</v>
      </c>
      <c r="R4" s="461" t="s">
        <v>233</v>
      </c>
      <c r="S4" s="469" t="s">
        <v>232</v>
      </c>
    </row>
    <row r="5" spans="1:19" s="159" customFormat="1" ht="30.75" customHeight="1" thickBot="1" x14ac:dyDescent="0.3">
      <c r="A5" s="483"/>
      <c r="B5" s="475"/>
      <c r="C5" s="477"/>
      <c r="D5" s="479"/>
      <c r="E5" s="481"/>
      <c r="F5" s="483"/>
      <c r="G5" s="462"/>
      <c r="H5" s="464"/>
      <c r="I5" s="462"/>
      <c r="J5" s="464"/>
      <c r="K5" s="466"/>
      <c r="L5" s="462"/>
      <c r="M5" s="464"/>
      <c r="N5" s="462"/>
      <c r="O5" s="464"/>
      <c r="P5" s="468"/>
      <c r="Q5" s="462"/>
      <c r="R5" s="462"/>
      <c r="S5" s="470"/>
    </row>
    <row r="6" spans="1:19" x14ac:dyDescent="0.25">
      <c r="A6" s="3" t="s">
        <v>148</v>
      </c>
      <c r="B6" s="90">
        <v>18093</v>
      </c>
      <c r="C6" s="11">
        <v>17888</v>
      </c>
      <c r="D6" s="12">
        <f>B6-C6</f>
        <v>205</v>
      </c>
      <c r="E6" s="23">
        <f>D6/C6</f>
        <v>1.1460196779964222E-2</v>
      </c>
      <c r="F6" s="90">
        <v>16412</v>
      </c>
      <c r="G6" s="46">
        <v>12588</v>
      </c>
      <c r="H6" s="295">
        <v>3824</v>
      </c>
      <c r="I6" s="172">
        <f>G6/F6</f>
        <v>0.76699975627589567</v>
      </c>
      <c r="J6" s="161">
        <f>H6/F6</f>
        <v>0.2330002437241043</v>
      </c>
      <c r="K6" s="90">
        <v>16341</v>
      </c>
      <c r="L6" s="46">
        <v>12561</v>
      </c>
      <c r="M6" s="168">
        <f>K6-L6</f>
        <v>3780</v>
      </c>
      <c r="N6" s="172">
        <f>L6/K6</f>
        <v>0.76868000734349184</v>
      </c>
      <c r="O6" s="23">
        <f>M6/K6</f>
        <v>0.23131999265650818</v>
      </c>
      <c r="P6" s="45">
        <f>G6-L6</f>
        <v>27</v>
      </c>
      <c r="Q6" s="172">
        <f>(G6-L6)/L6</f>
        <v>2.1495103893002148E-3</v>
      </c>
      <c r="R6" s="46">
        <f>H6-M6</f>
        <v>44</v>
      </c>
      <c r="S6" s="23">
        <f>(H6-M6)/M6</f>
        <v>1.164021164021164E-2</v>
      </c>
    </row>
    <row r="7" spans="1:19" x14ac:dyDescent="0.25">
      <c r="A7" s="5" t="s">
        <v>149</v>
      </c>
      <c r="B7" s="94">
        <v>223</v>
      </c>
      <c r="C7" s="19">
        <v>229</v>
      </c>
      <c r="D7" s="20">
        <f t="shared" ref="D7:D38" si="0">B7-C7</f>
        <v>-6</v>
      </c>
      <c r="E7" s="27">
        <f t="shared" ref="E7:E38" si="1">D7/C7</f>
        <v>-2.6200873362445413E-2</v>
      </c>
      <c r="F7" s="94">
        <v>202</v>
      </c>
      <c r="G7" s="56">
        <v>158</v>
      </c>
      <c r="H7" s="300">
        <v>44</v>
      </c>
      <c r="I7" s="177">
        <f t="shared" ref="I7:I38" si="2">G7/F7</f>
        <v>0.78217821782178221</v>
      </c>
      <c r="J7" s="166">
        <f t="shared" ref="J7:J38" si="3">H7/F7</f>
        <v>0.21782178217821782</v>
      </c>
      <c r="K7" s="94">
        <v>214</v>
      </c>
      <c r="L7" s="56">
        <v>165</v>
      </c>
      <c r="M7" s="169">
        <f t="shared" ref="M7:M38" si="4">K7-L7</f>
        <v>49</v>
      </c>
      <c r="N7" s="177">
        <f t="shared" ref="N7:N38" si="5">L7/K7</f>
        <v>0.7710280373831776</v>
      </c>
      <c r="O7" s="27">
        <f t="shared" ref="O7:O38" si="6">M7/K7</f>
        <v>0.22897196261682243</v>
      </c>
      <c r="P7" s="55">
        <f t="shared" ref="P7:P38" si="7">G7-L7</f>
        <v>-7</v>
      </c>
      <c r="Q7" s="177">
        <f t="shared" ref="Q7:Q38" si="8">(G7-L7)/L7</f>
        <v>-4.2424242424242427E-2</v>
      </c>
      <c r="R7" s="56">
        <f t="shared" ref="R7:R38" si="9">H7-M7</f>
        <v>-5</v>
      </c>
      <c r="S7" s="27">
        <f t="shared" ref="S7:S38" si="10">(H7-M7)/M7</f>
        <v>-0.10204081632653061</v>
      </c>
    </row>
    <row r="8" spans="1:19" x14ac:dyDescent="0.25">
      <c r="A8" s="5" t="s">
        <v>150</v>
      </c>
      <c r="B8" s="94">
        <v>3970</v>
      </c>
      <c r="C8" s="19">
        <v>3903</v>
      </c>
      <c r="D8" s="20">
        <f t="shared" si="0"/>
        <v>67</v>
      </c>
      <c r="E8" s="27">
        <f t="shared" si="1"/>
        <v>1.7166282346912632E-2</v>
      </c>
      <c r="F8" s="94">
        <v>3663</v>
      </c>
      <c r="G8" s="56">
        <v>2250</v>
      </c>
      <c r="H8" s="300">
        <v>1413</v>
      </c>
      <c r="I8" s="177">
        <f t="shared" si="2"/>
        <v>0.61425061425061422</v>
      </c>
      <c r="J8" s="166">
        <f t="shared" si="3"/>
        <v>0.38574938574938578</v>
      </c>
      <c r="K8" s="94">
        <v>3486</v>
      </c>
      <c r="L8" s="56">
        <v>2222</v>
      </c>
      <c r="M8" s="169">
        <f t="shared" si="4"/>
        <v>1264</v>
      </c>
      <c r="N8" s="177">
        <f t="shared" si="5"/>
        <v>0.63740676993689038</v>
      </c>
      <c r="O8" s="27">
        <f t="shared" si="6"/>
        <v>0.36259323006310956</v>
      </c>
      <c r="P8" s="55">
        <f t="shared" si="7"/>
        <v>28</v>
      </c>
      <c r="Q8" s="177">
        <f t="shared" si="8"/>
        <v>1.2601260126012601E-2</v>
      </c>
      <c r="R8" s="56">
        <f t="shared" si="9"/>
        <v>149</v>
      </c>
      <c r="S8" s="27">
        <f t="shared" si="10"/>
        <v>0.11787974683544304</v>
      </c>
    </row>
    <row r="9" spans="1:19" x14ac:dyDescent="0.25">
      <c r="A9" s="5" t="s">
        <v>151</v>
      </c>
      <c r="B9" s="94">
        <v>1600</v>
      </c>
      <c r="C9" s="19">
        <v>1569</v>
      </c>
      <c r="D9" s="20">
        <f t="shared" si="0"/>
        <v>31</v>
      </c>
      <c r="E9" s="27">
        <f t="shared" si="1"/>
        <v>1.9757807520713832E-2</v>
      </c>
      <c r="F9" s="94">
        <v>1478</v>
      </c>
      <c r="G9" s="56">
        <v>1347</v>
      </c>
      <c r="H9" s="300">
        <v>131</v>
      </c>
      <c r="I9" s="177">
        <f t="shared" si="2"/>
        <v>0.91136671177266582</v>
      </c>
      <c r="J9" s="166">
        <f t="shared" si="3"/>
        <v>8.8633288227334239E-2</v>
      </c>
      <c r="K9" s="94">
        <v>1404</v>
      </c>
      <c r="L9" s="56">
        <v>1279</v>
      </c>
      <c r="M9" s="169">
        <f t="shared" si="4"/>
        <v>125</v>
      </c>
      <c r="N9" s="177">
        <f t="shared" si="5"/>
        <v>0.91096866096866091</v>
      </c>
      <c r="O9" s="27">
        <f t="shared" si="6"/>
        <v>8.903133903133903E-2</v>
      </c>
      <c r="P9" s="55">
        <f t="shared" si="7"/>
        <v>68</v>
      </c>
      <c r="Q9" s="177">
        <f t="shared" si="8"/>
        <v>5.3166536356528536E-2</v>
      </c>
      <c r="R9" s="56">
        <f t="shared" si="9"/>
        <v>6</v>
      </c>
      <c r="S9" s="27">
        <f t="shared" si="10"/>
        <v>4.8000000000000001E-2</v>
      </c>
    </row>
    <row r="10" spans="1:19" x14ac:dyDescent="0.25">
      <c r="A10" s="4" t="s">
        <v>152</v>
      </c>
      <c r="B10" s="91">
        <v>1730</v>
      </c>
      <c r="C10" s="13">
        <v>1742</v>
      </c>
      <c r="D10" s="14">
        <f t="shared" si="0"/>
        <v>-12</v>
      </c>
      <c r="E10" s="24">
        <f t="shared" si="1"/>
        <v>-6.8886337543053958E-3</v>
      </c>
      <c r="F10" s="91">
        <v>1625</v>
      </c>
      <c r="G10" s="48">
        <v>1426</v>
      </c>
      <c r="H10" s="299">
        <v>199</v>
      </c>
      <c r="I10" s="176">
        <f t="shared" si="2"/>
        <v>0.87753846153846149</v>
      </c>
      <c r="J10" s="165">
        <f t="shared" si="3"/>
        <v>0.12246153846153846</v>
      </c>
      <c r="K10" s="91">
        <f>K11+K12+K13</f>
        <v>1634</v>
      </c>
      <c r="L10" s="48">
        <v>1420</v>
      </c>
      <c r="M10" s="78">
        <f t="shared" si="4"/>
        <v>214</v>
      </c>
      <c r="N10" s="176">
        <f t="shared" si="5"/>
        <v>0.86903304773561807</v>
      </c>
      <c r="O10" s="24">
        <f t="shared" si="6"/>
        <v>0.13096695226438188</v>
      </c>
      <c r="P10" s="47">
        <f t="shared" si="7"/>
        <v>6</v>
      </c>
      <c r="Q10" s="176">
        <f t="shared" si="8"/>
        <v>4.2253521126760559E-3</v>
      </c>
      <c r="R10" s="48">
        <f t="shared" si="9"/>
        <v>-15</v>
      </c>
      <c r="S10" s="24">
        <f t="shared" si="10"/>
        <v>-7.0093457943925228E-2</v>
      </c>
    </row>
    <row r="11" spans="1:19" x14ac:dyDescent="0.25">
      <c r="A11" s="8" t="s">
        <v>153</v>
      </c>
      <c r="B11" s="92">
        <v>359</v>
      </c>
      <c r="C11" s="15">
        <v>370</v>
      </c>
      <c r="D11" s="16">
        <f t="shared" si="0"/>
        <v>-11</v>
      </c>
      <c r="E11" s="25">
        <f t="shared" si="1"/>
        <v>-2.9729729729729731E-2</v>
      </c>
      <c r="F11" s="140">
        <v>318</v>
      </c>
      <c r="G11" s="50">
        <v>252</v>
      </c>
      <c r="H11" s="297">
        <v>66</v>
      </c>
      <c r="I11" s="174">
        <f t="shared" si="2"/>
        <v>0.79245283018867929</v>
      </c>
      <c r="J11" s="163">
        <f t="shared" si="3"/>
        <v>0.20754716981132076</v>
      </c>
      <c r="K11" s="140">
        <v>337</v>
      </c>
      <c r="L11" s="50">
        <v>267</v>
      </c>
      <c r="M11" s="61">
        <f t="shared" si="4"/>
        <v>70</v>
      </c>
      <c r="N11" s="174">
        <f t="shared" si="5"/>
        <v>0.79228486646884277</v>
      </c>
      <c r="O11" s="76">
        <f t="shared" si="6"/>
        <v>0.20771513353115728</v>
      </c>
      <c r="P11" s="49">
        <f t="shared" si="7"/>
        <v>-15</v>
      </c>
      <c r="Q11" s="174">
        <f t="shared" si="8"/>
        <v>-5.6179775280898875E-2</v>
      </c>
      <c r="R11" s="50">
        <f t="shared" si="9"/>
        <v>-4</v>
      </c>
      <c r="S11" s="76">
        <f t="shared" si="10"/>
        <v>-5.7142857142857141E-2</v>
      </c>
    </row>
    <row r="12" spans="1:19" x14ac:dyDescent="0.25">
      <c r="A12" s="8" t="s">
        <v>154</v>
      </c>
      <c r="B12" s="92">
        <v>76</v>
      </c>
      <c r="C12" s="15">
        <v>86</v>
      </c>
      <c r="D12" s="16">
        <f t="shared" si="0"/>
        <v>-10</v>
      </c>
      <c r="E12" s="25">
        <f t="shared" si="1"/>
        <v>-0.11627906976744186</v>
      </c>
      <c r="F12" s="140">
        <v>58</v>
      </c>
      <c r="G12" s="50">
        <v>40</v>
      </c>
      <c r="H12" s="297">
        <v>18</v>
      </c>
      <c r="I12" s="174">
        <f t="shared" si="2"/>
        <v>0.68965517241379315</v>
      </c>
      <c r="J12" s="163">
        <f t="shared" si="3"/>
        <v>0.31034482758620691</v>
      </c>
      <c r="K12" s="140">
        <v>76</v>
      </c>
      <c r="L12" s="50">
        <v>56</v>
      </c>
      <c r="M12" s="61">
        <f t="shared" si="4"/>
        <v>20</v>
      </c>
      <c r="N12" s="174">
        <f t="shared" si="5"/>
        <v>0.73684210526315785</v>
      </c>
      <c r="O12" s="76">
        <f t="shared" si="6"/>
        <v>0.26315789473684209</v>
      </c>
      <c r="P12" s="49">
        <f t="shared" si="7"/>
        <v>-16</v>
      </c>
      <c r="Q12" s="174">
        <f t="shared" si="8"/>
        <v>-0.2857142857142857</v>
      </c>
      <c r="R12" s="50">
        <f t="shared" si="9"/>
        <v>-2</v>
      </c>
      <c r="S12" s="76">
        <f t="shared" si="10"/>
        <v>-0.1</v>
      </c>
    </row>
    <row r="13" spans="1:19" x14ac:dyDescent="0.25">
      <c r="A13" s="9" t="s">
        <v>155</v>
      </c>
      <c r="B13" s="89">
        <f>B10-(B11+B12)</f>
        <v>1295</v>
      </c>
      <c r="C13" s="17">
        <f>C10-(C11+C12)</f>
        <v>1286</v>
      </c>
      <c r="D13" s="18">
        <f t="shared" si="0"/>
        <v>9</v>
      </c>
      <c r="E13" s="26">
        <f t="shared" si="1"/>
        <v>6.9984447900466561E-3</v>
      </c>
      <c r="F13" s="141">
        <f>F10-(F11+F12)</f>
        <v>1249</v>
      </c>
      <c r="G13" s="52">
        <f>G10-(G11+G12)</f>
        <v>1134</v>
      </c>
      <c r="H13" s="298">
        <f>H10-(H11+H12)</f>
        <v>115</v>
      </c>
      <c r="I13" s="175">
        <f t="shared" si="2"/>
        <v>0.9079263410728583</v>
      </c>
      <c r="J13" s="164">
        <f t="shared" si="3"/>
        <v>9.2073658927141713E-2</v>
      </c>
      <c r="K13" s="141">
        <v>1221</v>
      </c>
      <c r="L13" s="52">
        <v>1097</v>
      </c>
      <c r="M13" s="79">
        <f t="shared" si="4"/>
        <v>124</v>
      </c>
      <c r="N13" s="175">
        <f t="shared" si="5"/>
        <v>0.89844389844389849</v>
      </c>
      <c r="O13" s="26">
        <f t="shared" si="6"/>
        <v>0.10155610155610155</v>
      </c>
      <c r="P13" s="51">
        <f t="shared" si="7"/>
        <v>37</v>
      </c>
      <c r="Q13" s="175">
        <f t="shared" si="8"/>
        <v>3.372835004557885E-2</v>
      </c>
      <c r="R13" s="52">
        <f t="shared" si="9"/>
        <v>-9</v>
      </c>
      <c r="S13" s="26">
        <f t="shared" si="10"/>
        <v>-7.2580645161290328E-2</v>
      </c>
    </row>
    <row r="14" spans="1:19" x14ac:dyDescent="0.25">
      <c r="A14" s="4" t="s">
        <v>23</v>
      </c>
      <c r="B14" s="91">
        <v>1863</v>
      </c>
      <c r="C14" s="13">
        <v>1921</v>
      </c>
      <c r="D14" s="14">
        <f t="shared" si="0"/>
        <v>-58</v>
      </c>
      <c r="E14" s="24">
        <f t="shared" si="1"/>
        <v>-3.019260801665799E-2</v>
      </c>
      <c r="F14" s="91">
        <v>1736</v>
      </c>
      <c r="G14" s="48">
        <v>1376</v>
      </c>
      <c r="H14" s="299">
        <v>360</v>
      </c>
      <c r="I14" s="176">
        <f t="shared" si="2"/>
        <v>0.79262672811059909</v>
      </c>
      <c r="J14" s="165">
        <f t="shared" si="3"/>
        <v>0.20737327188940091</v>
      </c>
      <c r="K14" s="91">
        <f>K15+K16+K17</f>
        <v>1777</v>
      </c>
      <c r="L14" s="48">
        <v>1418</v>
      </c>
      <c r="M14" s="78">
        <f t="shared" si="4"/>
        <v>359</v>
      </c>
      <c r="N14" s="176">
        <f t="shared" si="5"/>
        <v>0.7979741136747327</v>
      </c>
      <c r="O14" s="24">
        <f t="shared" si="6"/>
        <v>0.2020258863252673</v>
      </c>
      <c r="P14" s="47">
        <f t="shared" si="7"/>
        <v>-42</v>
      </c>
      <c r="Q14" s="176">
        <f t="shared" si="8"/>
        <v>-2.9619181946403384E-2</v>
      </c>
      <c r="R14" s="48">
        <f t="shared" si="9"/>
        <v>1</v>
      </c>
      <c r="S14" s="24">
        <f t="shared" si="10"/>
        <v>2.7855153203342618E-3</v>
      </c>
    </row>
    <row r="15" spans="1:19" x14ac:dyDescent="0.25">
      <c r="A15" s="8" t="s">
        <v>156</v>
      </c>
      <c r="B15" s="92">
        <v>750</v>
      </c>
      <c r="C15" s="15">
        <v>781</v>
      </c>
      <c r="D15" s="16">
        <f t="shared" si="0"/>
        <v>-31</v>
      </c>
      <c r="E15" s="25">
        <f t="shared" si="1"/>
        <v>-3.9692701664532648E-2</v>
      </c>
      <c r="F15" s="140">
        <v>696</v>
      </c>
      <c r="G15" s="50">
        <v>485</v>
      </c>
      <c r="H15" s="297">
        <v>211</v>
      </c>
      <c r="I15" s="174">
        <f t="shared" si="2"/>
        <v>0.69683908045977017</v>
      </c>
      <c r="J15" s="163">
        <f t="shared" si="3"/>
        <v>0.30316091954022989</v>
      </c>
      <c r="K15" s="140">
        <v>710</v>
      </c>
      <c r="L15" s="50">
        <v>509</v>
      </c>
      <c r="M15" s="61">
        <f t="shared" si="4"/>
        <v>201</v>
      </c>
      <c r="N15" s="174">
        <f t="shared" si="5"/>
        <v>0.71690140845070427</v>
      </c>
      <c r="O15" s="76">
        <f t="shared" si="6"/>
        <v>0.28309859154929579</v>
      </c>
      <c r="P15" s="49">
        <f t="shared" si="7"/>
        <v>-24</v>
      </c>
      <c r="Q15" s="174">
        <f t="shared" si="8"/>
        <v>-4.7151277013752456E-2</v>
      </c>
      <c r="R15" s="50">
        <f t="shared" si="9"/>
        <v>10</v>
      </c>
      <c r="S15" s="76">
        <f t="shared" si="10"/>
        <v>4.975124378109453E-2</v>
      </c>
    </row>
    <row r="16" spans="1:19" x14ac:dyDescent="0.25">
      <c r="A16" s="8" t="s">
        <v>125</v>
      </c>
      <c r="B16" s="92">
        <v>154</v>
      </c>
      <c r="C16" s="15">
        <v>168</v>
      </c>
      <c r="D16" s="16">
        <f t="shared" si="0"/>
        <v>-14</v>
      </c>
      <c r="E16" s="25">
        <f t="shared" si="1"/>
        <v>-8.3333333333333329E-2</v>
      </c>
      <c r="F16" s="140">
        <v>142</v>
      </c>
      <c r="G16" s="50">
        <v>111</v>
      </c>
      <c r="H16" s="297">
        <v>31</v>
      </c>
      <c r="I16" s="174">
        <f t="shared" si="2"/>
        <v>0.78169014084507038</v>
      </c>
      <c r="J16" s="163">
        <f t="shared" si="3"/>
        <v>0.21830985915492956</v>
      </c>
      <c r="K16" s="140">
        <v>151</v>
      </c>
      <c r="L16" s="50">
        <v>115</v>
      </c>
      <c r="M16" s="61">
        <f t="shared" si="4"/>
        <v>36</v>
      </c>
      <c r="N16" s="174">
        <f t="shared" si="5"/>
        <v>0.76158940397350994</v>
      </c>
      <c r="O16" s="76">
        <f t="shared" si="6"/>
        <v>0.23841059602649006</v>
      </c>
      <c r="P16" s="49">
        <f t="shared" si="7"/>
        <v>-4</v>
      </c>
      <c r="Q16" s="174">
        <f t="shared" si="8"/>
        <v>-3.4782608695652174E-2</v>
      </c>
      <c r="R16" s="50">
        <f t="shared" si="9"/>
        <v>-5</v>
      </c>
      <c r="S16" s="76">
        <f t="shared" si="10"/>
        <v>-0.1388888888888889</v>
      </c>
    </row>
    <row r="17" spans="1:19" x14ac:dyDescent="0.25">
      <c r="A17" s="9" t="s">
        <v>25</v>
      </c>
      <c r="B17" s="89">
        <f>B14-(B15+B16)</f>
        <v>959</v>
      </c>
      <c r="C17" s="17">
        <f>C14-(C15+C16)</f>
        <v>972</v>
      </c>
      <c r="D17" s="18">
        <f t="shared" si="0"/>
        <v>-13</v>
      </c>
      <c r="E17" s="26">
        <f t="shared" si="1"/>
        <v>-1.3374485596707819E-2</v>
      </c>
      <c r="F17" s="141">
        <f>F14-(F15+F16)</f>
        <v>898</v>
      </c>
      <c r="G17" s="52">
        <f>G14-(G15+G16)</f>
        <v>780</v>
      </c>
      <c r="H17" s="298">
        <f>H14-(H15+H16)</f>
        <v>118</v>
      </c>
      <c r="I17" s="175">
        <f t="shared" si="2"/>
        <v>0.86859688195991092</v>
      </c>
      <c r="J17" s="164">
        <f t="shared" si="3"/>
        <v>0.13140311804008908</v>
      </c>
      <c r="K17" s="141">
        <v>916</v>
      </c>
      <c r="L17" s="52">
        <v>794</v>
      </c>
      <c r="M17" s="79">
        <f t="shared" si="4"/>
        <v>122</v>
      </c>
      <c r="N17" s="175">
        <f t="shared" si="5"/>
        <v>0.86681222707423577</v>
      </c>
      <c r="O17" s="26">
        <f t="shared" si="6"/>
        <v>0.1331877729257642</v>
      </c>
      <c r="P17" s="51">
        <f t="shared" si="7"/>
        <v>-14</v>
      </c>
      <c r="Q17" s="175">
        <f t="shared" si="8"/>
        <v>-1.7632241813602016E-2</v>
      </c>
      <c r="R17" s="52">
        <f t="shared" si="9"/>
        <v>-4</v>
      </c>
      <c r="S17" s="26">
        <f t="shared" si="10"/>
        <v>-3.2786885245901641E-2</v>
      </c>
    </row>
    <row r="18" spans="1:19" x14ac:dyDescent="0.25">
      <c r="A18" s="4" t="s">
        <v>157</v>
      </c>
      <c r="B18" s="91">
        <v>497</v>
      </c>
      <c r="C18" s="13">
        <v>520</v>
      </c>
      <c r="D18" s="14">
        <f t="shared" si="0"/>
        <v>-23</v>
      </c>
      <c r="E18" s="24">
        <f t="shared" si="1"/>
        <v>-4.4230769230769233E-2</v>
      </c>
      <c r="F18" s="91">
        <v>440</v>
      </c>
      <c r="G18" s="48">
        <v>356</v>
      </c>
      <c r="H18" s="299">
        <v>84</v>
      </c>
      <c r="I18" s="176">
        <f t="shared" si="2"/>
        <v>0.80909090909090908</v>
      </c>
      <c r="J18" s="165">
        <f t="shared" si="3"/>
        <v>0.19090909090909092</v>
      </c>
      <c r="K18" s="91">
        <f>K19+K20</f>
        <v>448</v>
      </c>
      <c r="L18" s="48">
        <v>352</v>
      </c>
      <c r="M18" s="78">
        <f t="shared" si="4"/>
        <v>96</v>
      </c>
      <c r="N18" s="176">
        <f t="shared" si="5"/>
        <v>0.7857142857142857</v>
      </c>
      <c r="O18" s="24">
        <f t="shared" si="6"/>
        <v>0.21428571428571427</v>
      </c>
      <c r="P18" s="47">
        <f t="shared" si="7"/>
        <v>4</v>
      </c>
      <c r="Q18" s="176">
        <f t="shared" si="8"/>
        <v>1.1363636363636364E-2</v>
      </c>
      <c r="R18" s="48">
        <f t="shared" si="9"/>
        <v>-12</v>
      </c>
      <c r="S18" s="24">
        <f t="shared" si="10"/>
        <v>-0.125</v>
      </c>
    </row>
    <row r="19" spans="1:19" x14ac:dyDescent="0.25">
      <c r="A19" s="8" t="s">
        <v>158</v>
      </c>
      <c r="B19" s="92">
        <v>102</v>
      </c>
      <c r="C19" s="15">
        <v>105</v>
      </c>
      <c r="D19" s="16">
        <f t="shared" si="0"/>
        <v>-3</v>
      </c>
      <c r="E19" s="25">
        <f t="shared" si="1"/>
        <v>-2.8571428571428571E-2</v>
      </c>
      <c r="F19" s="140">
        <v>86</v>
      </c>
      <c r="G19" s="50">
        <v>50</v>
      </c>
      <c r="H19" s="297">
        <v>36</v>
      </c>
      <c r="I19" s="174">
        <f t="shared" si="2"/>
        <v>0.58139534883720934</v>
      </c>
      <c r="J19" s="163">
        <f t="shared" si="3"/>
        <v>0.41860465116279072</v>
      </c>
      <c r="K19" s="140">
        <v>89</v>
      </c>
      <c r="L19" s="50">
        <v>57</v>
      </c>
      <c r="M19" s="61">
        <f t="shared" si="4"/>
        <v>32</v>
      </c>
      <c r="N19" s="174">
        <f t="shared" si="5"/>
        <v>0.6404494382022472</v>
      </c>
      <c r="O19" s="76">
        <f t="shared" si="6"/>
        <v>0.3595505617977528</v>
      </c>
      <c r="P19" s="49">
        <f t="shared" si="7"/>
        <v>-7</v>
      </c>
      <c r="Q19" s="174">
        <f t="shared" si="8"/>
        <v>-0.12280701754385964</v>
      </c>
      <c r="R19" s="50">
        <f t="shared" si="9"/>
        <v>4</v>
      </c>
      <c r="S19" s="76">
        <f t="shared" si="10"/>
        <v>0.125</v>
      </c>
    </row>
    <row r="20" spans="1:19" x14ac:dyDescent="0.25">
      <c r="A20" s="9" t="s">
        <v>159</v>
      </c>
      <c r="B20" s="89">
        <f>B18-B19</f>
        <v>395</v>
      </c>
      <c r="C20" s="17">
        <f>C18-C19</f>
        <v>415</v>
      </c>
      <c r="D20" s="18">
        <f t="shared" si="0"/>
        <v>-20</v>
      </c>
      <c r="E20" s="26">
        <f t="shared" si="1"/>
        <v>-4.8192771084337352E-2</v>
      </c>
      <c r="F20" s="141">
        <f>F18-F19</f>
        <v>354</v>
      </c>
      <c r="G20" s="52">
        <f>G18-G19</f>
        <v>306</v>
      </c>
      <c r="H20" s="298">
        <f>H18-H19</f>
        <v>48</v>
      </c>
      <c r="I20" s="175">
        <f t="shared" si="2"/>
        <v>0.86440677966101698</v>
      </c>
      <c r="J20" s="164">
        <f t="shared" si="3"/>
        <v>0.13559322033898305</v>
      </c>
      <c r="K20" s="141">
        <v>359</v>
      </c>
      <c r="L20" s="52">
        <v>295</v>
      </c>
      <c r="M20" s="79">
        <f t="shared" si="4"/>
        <v>64</v>
      </c>
      <c r="N20" s="175">
        <f t="shared" si="5"/>
        <v>0.82172701949860727</v>
      </c>
      <c r="O20" s="26">
        <f t="shared" si="6"/>
        <v>0.17827298050139276</v>
      </c>
      <c r="P20" s="51">
        <f t="shared" si="7"/>
        <v>11</v>
      </c>
      <c r="Q20" s="175">
        <f t="shared" si="8"/>
        <v>3.7288135593220341E-2</v>
      </c>
      <c r="R20" s="52">
        <f t="shared" si="9"/>
        <v>-16</v>
      </c>
      <c r="S20" s="26">
        <f t="shared" si="10"/>
        <v>-0.25</v>
      </c>
    </row>
    <row r="21" spans="1:19" x14ac:dyDescent="0.25">
      <c r="A21" s="5" t="s">
        <v>26</v>
      </c>
      <c r="B21" s="94">
        <v>487</v>
      </c>
      <c r="C21" s="19">
        <v>497</v>
      </c>
      <c r="D21" s="20">
        <f t="shared" si="0"/>
        <v>-10</v>
      </c>
      <c r="E21" s="27">
        <f t="shared" si="1"/>
        <v>-2.0120724346076459E-2</v>
      </c>
      <c r="F21" s="94">
        <v>461</v>
      </c>
      <c r="G21" s="56">
        <v>395</v>
      </c>
      <c r="H21" s="300">
        <v>66</v>
      </c>
      <c r="I21" s="177">
        <f t="shared" si="2"/>
        <v>0.85683297180043383</v>
      </c>
      <c r="J21" s="166">
        <f t="shared" si="3"/>
        <v>0.14316702819956617</v>
      </c>
      <c r="K21" s="94">
        <v>457</v>
      </c>
      <c r="L21" s="56">
        <v>368</v>
      </c>
      <c r="M21" s="169">
        <f t="shared" si="4"/>
        <v>89</v>
      </c>
      <c r="N21" s="177">
        <f t="shared" si="5"/>
        <v>0.80525164113785563</v>
      </c>
      <c r="O21" s="27">
        <f t="shared" si="6"/>
        <v>0.19474835886214442</v>
      </c>
      <c r="P21" s="55">
        <f t="shared" si="7"/>
        <v>27</v>
      </c>
      <c r="Q21" s="177">
        <f t="shared" si="8"/>
        <v>7.3369565217391311E-2</v>
      </c>
      <c r="R21" s="56">
        <f t="shared" si="9"/>
        <v>-23</v>
      </c>
      <c r="S21" s="27">
        <f t="shared" si="10"/>
        <v>-0.25842696629213485</v>
      </c>
    </row>
    <row r="22" spans="1:19" x14ac:dyDescent="0.25">
      <c r="A22" s="4" t="s">
        <v>70</v>
      </c>
      <c r="B22" s="91">
        <v>1452</v>
      </c>
      <c r="C22" s="13">
        <v>1490</v>
      </c>
      <c r="D22" s="14">
        <f t="shared" si="0"/>
        <v>-38</v>
      </c>
      <c r="E22" s="24">
        <f t="shared" si="1"/>
        <v>-2.5503355704697986E-2</v>
      </c>
      <c r="F22" s="91">
        <v>1301</v>
      </c>
      <c r="G22" s="48">
        <v>944</v>
      </c>
      <c r="H22" s="299">
        <v>357</v>
      </c>
      <c r="I22" s="176">
        <f t="shared" si="2"/>
        <v>0.72559569561875481</v>
      </c>
      <c r="J22" s="165">
        <f t="shared" si="3"/>
        <v>0.27440430438124519</v>
      </c>
      <c r="K22" s="91">
        <f>K23+K24</f>
        <v>1356</v>
      </c>
      <c r="L22" s="48">
        <v>968</v>
      </c>
      <c r="M22" s="78">
        <f t="shared" si="4"/>
        <v>388</v>
      </c>
      <c r="N22" s="176">
        <f t="shared" si="5"/>
        <v>0.71386430678466073</v>
      </c>
      <c r="O22" s="24">
        <f t="shared" si="6"/>
        <v>0.28613569321533922</v>
      </c>
      <c r="P22" s="47">
        <f t="shared" si="7"/>
        <v>-24</v>
      </c>
      <c r="Q22" s="176">
        <f t="shared" si="8"/>
        <v>-2.4793388429752067E-2</v>
      </c>
      <c r="R22" s="48">
        <f t="shared" si="9"/>
        <v>-31</v>
      </c>
      <c r="S22" s="24">
        <f t="shared" si="10"/>
        <v>-7.9896907216494839E-2</v>
      </c>
    </row>
    <row r="23" spans="1:19" x14ac:dyDescent="0.25">
      <c r="A23" s="8" t="s">
        <v>160</v>
      </c>
      <c r="B23" s="92">
        <v>746</v>
      </c>
      <c r="C23" s="15">
        <v>788</v>
      </c>
      <c r="D23" s="16">
        <f t="shared" si="0"/>
        <v>-42</v>
      </c>
      <c r="E23" s="25">
        <f t="shared" si="1"/>
        <v>-5.3299492385786802E-2</v>
      </c>
      <c r="F23" s="140">
        <v>651</v>
      </c>
      <c r="G23" s="50">
        <v>395</v>
      </c>
      <c r="H23" s="297">
        <v>256</v>
      </c>
      <c r="I23" s="174">
        <f t="shared" si="2"/>
        <v>0.60675883256528418</v>
      </c>
      <c r="J23" s="163">
        <f t="shared" si="3"/>
        <v>0.39324116743471582</v>
      </c>
      <c r="K23" s="140">
        <v>715</v>
      </c>
      <c r="L23" s="50">
        <v>427</v>
      </c>
      <c r="M23" s="61">
        <f t="shared" si="4"/>
        <v>288</v>
      </c>
      <c r="N23" s="174">
        <f t="shared" si="5"/>
        <v>0.59720279720279723</v>
      </c>
      <c r="O23" s="76">
        <f t="shared" si="6"/>
        <v>0.40279720279720282</v>
      </c>
      <c r="P23" s="49">
        <f t="shared" si="7"/>
        <v>-32</v>
      </c>
      <c r="Q23" s="174">
        <f t="shared" si="8"/>
        <v>-7.4941451990632318E-2</v>
      </c>
      <c r="R23" s="50">
        <f t="shared" si="9"/>
        <v>-32</v>
      </c>
      <c r="S23" s="76">
        <f t="shared" si="10"/>
        <v>-0.1111111111111111</v>
      </c>
    </row>
    <row r="24" spans="1:19" x14ac:dyDescent="0.25">
      <c r="A24" s="9" t="s">
        <v>72</v>
      </c>
      <c r="B24" s="89">
        <f>B22-B23</f>
        <v>706</v>
      </c>
      <c r="C24" s="17">
        <f>C22-C23</f>
        <v>702</v>
      </c>
      <c r="D24" s="18">
        <f t="shared" si="0"/>
        <v>4</v>
      </c>
      <c r="E24" s="26">
        <f t="shared" si="1"/>
        <v>5.6980056980056983E-3</v>
      </c>
      <c r="F24" s="89">
        <f>F22-F23</f>
        <v>650</v>
      </c>
      <c r="G24" s="339">
        <f>G22-G23</f>
        <v>549</v>
      </c>
      <c r="H24" s="340">
        <f>H22-H23</f>
        <v>101</v>
      </c>
      <c r="I24" s="174">
        <f t="shared" si="2"/>
        <v>0.84461538461538466</v>
      </c>
      <c r="J24" s="163">
        <f t="shared" si="3"/>
        <v>0.15538461538461537</v>
      </c>
      <c r="K24" s="140">
        <v>641</v>
      </c>
      <c r="L24" s="50">
        <v>541</v>
      </c>
      <c r="M24" s="79">
        <f t="shared" si="4"/>
        <v>100</v>
      </c>
      <c r="N24" s="175">
        <f t="shared" si="5"/>
        <v>0.84399375975039004</v>
      </c>
      <c r="O24" s="26">
        <f t="shared" si="6"/>
        <v>0.15600624024960999</v>
      </c>
      <c r="P24" s="51">
        <f t="shared" si="7"/>
        <v>8</v>
      </c>
      <c r="Q24" s="175">
        <f t="shared" si="8"/>
        <v>1.4787430683918669E-2</v>
      </c>
      <c r="R24" s="52">
        <f t="shared" si="9"/>
        <v>1</v>
      </c>
      <c r="S24" s="26">
        <f t="shared" si="10"/>
        <v>0.01</v>
      </c>
    </row>
    <row r="25" spans="1:19" x14ac:dyDescent="0.25">
      <c r="A25" s="4" t="s">
        <v>161</v>
      </c>
      <c r="B25" s="91">
        <v>1535</v>
      </c>
      <c r="C25" s="13">
        <v>1573</v>
      </c>
      <c r="D25" s="14">
        <f t="shared" si="0"/>
        <v>-38</v>
      </c>
      <c r="E25" s="24">
        <f t="shared" si="1"/>
        <v>-2.4157660521296885E-2</v>
      </c>
      <c r="F25" s="91">
        <v>1425</v>
      </c>
      <c r="G25" s="48">
        <v>1141</v>
      </c>
      <c r="H25" s="299">
        <v>284</v>
      </c>
      <c r="I25" s="176">
        <f t="shared" si="2"/>
        <v>0.80070175438596491</v>
      </c>
      <c r="J25" s="165">
        <f t="shared" si="3"/>
        <v>0.19929824561403509</v>
      </c>
      <c r="K25" s="91">
        <f>K26+K27</f>
        <v>1448</v>
      </c>
      <c r="L25" s="48">
        <v>1122</v>
      </c>
      <c r="M25" s="78">
        <f t="shared" si="4"/>
        <v>326</v>
      </c>
      <c r="N25" s="176">
        <f t="shared" si="5"/>
        <v>0.77486187845303867</v>
      </c>
      <c r="O25" s="24">
        <f t="shared" si="6"/>
        <v>0.22513812154696133</v>
      </c>
      <c r="P25" s="47">
        <f t="shared" si="7"/>
        <v>19</v>
      </c>
      <c r="Q25" s="176">
        <f t="shared" si="8"/>
        <v>1.6934046345811051E-2</v>
      </c>
      <c r="R25" s="48">
        <f t="shared" si="9"/>
        <v>-42</v>
      </c>
      <c r="S25" s="24">
        <f t="shared" si="10"/>
        <v>-0.12883435582822086</v>
      </c>
    </row>
    <row r="26" spans="1:19" x14ac:dyDescent="0.25">
      <c r="A26" s="8" t="s">
        <v>162</v>
      </c>
      <c r="B26" s="92">
        <v>396</v>
      </c>
      <c r="C26" s="15">
        <v>405</v>
      </c>
      <c r="D26" s="16">
        <f t="shared" si="0"/>
        <v>-9</v>
      </c>
      <c r="E26" s="25">
        <f t="shared" si="1"/>
        <v>-2.2222222222222223E-2</v>
      </c>
      <c r="F26" s="140">
        <v>356</v>
      </c>
      <c r="G26" s="50">
        <v>216</v>
      </c>
      <c r="H26" s="297">
        <v>140</v>
      </c>
      <c r="I26" s="174">
        <f t="shared" si="2"/>
        <v>0.6067415730337079</v>
      </c>
      <c r="J26" s="163">
        <f t="shared" si="3"/>
        <v>0.39325842696629215</v>
      </c>
      <c r="K26" s="140">
        <v>365</v>
      </c>
      <c r="L26" s="50">
        <v>223</v>
      </c>
      <c r="M26" s="61">
        <f t="shared" si="4"/>
        <v>142</v>
      </c>
      <c r="N26" s="174">
        <f t="shared" si="5"/>
        <v>0.61095890410958908</v>
      </c>
      <c r="O26" s="76">
        <f t="shared" si="6"/>
        <v>0.38904109589041097</v>
      </c>
      <c r="P26" s="49">
        <f t="shared" si="7"/>
        <v>-7</v>
      </c>
      <c r="Q26" s="174">
        <f t="shared" si="8"/>
        <v>-3.1390134529147982E-2</v>
      </c>
      <c r="R26" s="50">
        <f t="shared" si="9"/>
        <v>-2</v>
      </c>
      <c r="S26" s="76">
        <f t="shared" si="10"/>
        <v>-1.4084507042253521E-2</v>
      </c>
    </row>
    <row r="27" spans="1:19" x14ac:dyDescent="0.25">
      <c r="A27" s="9" t="s">
        <v>163</v>
      </c>
      <c r="B27" s="89">
        <f>B25-B26</f>
        <v>1139</v>
      </c>
      <c r="C27" s="17">
        <f>C25-C26</f>
        <v>1168</v>
      </c>
      <c r="D27" s="18">
        <f t="shared" si="0"/>
        <v>-29</v>
      </c>
      <c r="E27" s="26">
        <f t="shared" si="1"/>
        <v>-2.482876712328767E-2</v>
      </c>
      <c r="F27" s="141">
        <f>F25-F26</f>
        <v>1069</v>
      </c>
      <c r="G27" s="52">
        <f>G25-G26</f>
        <v>925</v>
      </c>
      <c r="H27" s="298">
        <f>H25-H26</f>
        <v>144</v>
      </c>
      <c r="I27" s="175">
        <f t="shared" si="2"/>
        <v>0.86529466791393828</v>
      </c>
      <c r="J27" s="164">
        <f t="shared" si="3"/>
        <v>0.13470533208606175</v>
      </c>
      <c r="K27" s="141">
        <v>1083</v>
      </c>
      <c r="L27" s="52">
        <v>899</v>
      </c>
      <c r="M27" s="79">
        <f t="shared" si="4"/>
        <v>184</v>
      </c>
      <c r="N27" s="175">
        <f t="shared" si="5"/>
        <v>0.83010156971375804</v>
      </c>
      <c r="O27" s="26">
        <f t="shared" si="6"/>
        <v>0.16989843028624191</v>
      </c>
      <c r="P27" s="51">
        <f t="shared" si="7"/>
        <v>26</v>
      </c>
      <c r="Q27" s="175">
        <f t="shared" si="8"/>
        <v>2.8921023359288096E-2</v>
      </c>
      <c r="R27" s="52">
        <f t="shared" si="9"/>
        <v>-40</v>
      </c>
      <c r="S27" s="26">
        <f t="shared" si="10"/>
        <v>-0.21739130434782608</v>
      </c>
    </row>
    <row r="28" spans="1:19" x14ac:dyDescent="0.25">
      <c r="A28" s="4" t="s">
        <v>33</v>
      </c>
      <c r="B28" s="91">
        <v>912</v>
      </c>
      <c r="C28" s="13">
        <v>919</v>
      </c>
      <c r="D28" s="14">
        <f t="shared" si="0"/>
        <v>-7</v>
      </c>
      <c r="E28" s="24">
        <f t="shared" si="1"/>
        <v>-7.6169749727965181E-3</v>
      </c>
      <c r="F28" s="91">
        <v>842</v>
      </c>
      <c r="G28" s="48">
        <v>643</v>
      </c>
      <c r="H28" s="299">
        <v>199</v>
      </c>
      <c r="I28" s="176">
        <f t="shared" si="2"/>
        <v>0.76365795724465557</v>
      </c>
      <c r="J28" s="165">
        <f t="shared" si="3"/>
        <v>0.23634204275534443</v>
      </c>
      <c r="K28" s="91">
        <f>K29+K30+K31</f>
        <v>847</v>
      </c>
      <c r="L28" s="48">
        <v>641</v>
      </c>
      <c r="M28" s="78">
        <f t="shared" si="4"/>
        <v>206</v>
      </c>
      <c r="N28" s="176">
        <f t="shared" si="5"/>
        <v>0.75678866587957494</v>
      </c>
      <c r="O28" s="24">
        <f t="shared" si="6"/>
        <v>0.24321133412042503</v>
      </c>
      <c r="P28" s="47">
        <f t="shared" si="7"/>
        <v>2</v>
      </c>
      <c r="Q28" s="176">
        <f t="shared" si="8"/>
        <v>3.1201248049921998E-3</v>
      </c>
      <c r="R28" s="48">
        <f t="shared" si="9"/>
        <v>-7</v>
      </c>
      <c r="S28" s="24">
        <f t="shared" si="10"/>
        <v>-3.3980582524271843E-2</v>
      </c>
    </row>
    <row r="29" spans="1:19" x14ac:dyDescent="0.25">
      <c r="A29" s="8" t="s">
        <v>164</v>
      </c>
      <c r="B29" s="92">
        <v>228</v>
      </c>
      <c r="C29" s="15">
        <v>223</v>
      </c>
      <c r="D29" s="16">
        <f t="shared" si="0"/>
        <v>5</v>
      </c>
      <c r="E29" s="25">
        <f t="shared" si="1"/>
        <v>2.2421524663677129E-2</v>
      </c>
      <c r="F29" s="140">
        <v>217</v>
      </c>
      <c r="G29" s="50">
        <v>166</v>
      </c>
      <c r="H29" s="297">
        <v>51</v>
      </c>
      <c r="I29" s="174">
        <f t="shared" si="2"/>
        <v>0.76497695852534564</v>
      </c>
      <c r="J29" s="163">
        <f t="shared" si="3"/>
        <v>0.23502304147465439</v>
      </c>
      <c r="K29" s="140">
        <v>196</v>
      </c>
      <c r="L29" s="50">
        <v>144</v>
      </c>
      <c r="M29" s="61">
        <f t="shared" si="4"/>
        <v>52</v>
      </c>
      <c r="N29" s="174">
        <f t="shared" si="5"/>
        <v>0.73469387755102045</v>
      </c>
      <c r="O29" s="76">
        <f t="shared" si="6"/>
        <v>0.26530612244897961</v>
      </c>
      <c r="P29" s="49">
        <f t="shared" si="7"/>
        <v>22</v>
      </c>
      <c r="Q29" s="174">
        <f t="shared" si="8"/>
        <v>0.15277777777777779</v>
      </c>
      <c r="R29" s="50">
        <f t="shared" si="9"/>
        <v>-1</v>
      </c>
      <c r="S29" s="76">
        <f t="shared" si="10"/>
        <v>-1.9230769230769232E-2</v>
      </c>
    </row>
    <row r="30" spans="1:19" x14ac:dyDescent="0.25">
      <c r="A30" s="8" t="s">
        <v>165</v>
      </c>
      <c r="B30" s="92">
        <v>174</v>
      </c>
      <c r="C30" s="15">
        <v>179</v>
      </c>
      <c r="D30" s="16">
        <f t="shared" si="0"/>
        <v>-5</v>
      </c>
      <c r="E30" s="25">
        <f t="shared" si="1"/>
        <v>-2.7932960893854747E-2</v>
      </c>
      <c r="F30" s="140">
        <v>153</v>
      </c>
      <c r="G30" s="50">
        <v>109</v>
      </c>
      <c r="H30" s="297">
        <v>44</v>
      </c>
      <c r="I30" s="174">
        <f t="shared" si="2"/>
        <v>0.71241830065359479</v>
      </c>
      <c r="J30" s="163">
        <f t="shared" si="3"/>
        <v>0.28758169934640521</v>
      </c>
      <c r="K30" s="140">
        <v>167</v>
      </c>
      <c r="L30" s="50">
        <v>122</v>
      </c>
      <c r="M30" s="61">
        <f t="shared" si="4"/>
        <v>45</v>
      </c>
      <c r="N30" s="174">
        <f t="shared" si="5"/>
        <v>0.73053892215568861</v>
      </c>
      <c r="O30" s="76">
        <f t="shared" si="6"/>
        <v>0.26946107784431139</v>
      </c>
      <c r="P30" s="49">
        <f t="shared" si="7"/>
        <v>-13</v>
      </c>
      <c r="Q30" s="174">
        <f t="shared" si="8"/>
        <v>-0.10655737704918032</v>
      </c>
      <c r="R30" s="50">
        <f t="shared" si="9"/>
        <v>-1</v>
      </c>
      <c r="S30" s="76">
        <f t="shared" si="10"/>
        <v>-2.2222222222222223E-2</v>
      </c>
    </row>
    <row r="31" spans="1:19" x14ac:dyDescent="0.25">
      <c r="A31" s="9" t="s">
        <v>35</v>
      </c>
      <c r="B31" s="89">
        <f>B28-(B29+B30)</f>
        <v>510</v>
      </c>
      <c r="C31" s="17">
        <f>C28-(C29+C30)</f>
        <v>517</v>
      </c>
      <c r="D31" s="18">
        <f t="shared" si="0"/>
        <v>-7</v>
      </c>
      <c r="E31" s="26">
        <f t="shared" si="1"/>
        <v>-1.3539651837524178E-2</v>
      </c>
      <c r="F31" s="141">
        <f>F28-(F29+F30)</f>
        <v>472</v>
      </c>
      <c r="G31" s="52">
        <f>G28-(G29+G30)</f>
        <v>368</v>
      </c>
      <c r="H31" s="298">
        <f>H28-(H29+H30)</f>
        <v>104</v>
      </c>
      <c r="I31" s="175">
        <f t="shared" si="2"/>
        <v>0.77966101694915257</v>
      </c>
      <c r="J31" s="164">
        <f t="shared" si="3"/>
        <v>0.22033898305084745</v>
      </c>
      <c r="K31" s="141">
        <v>484</v>
      </c>
      <c r="L31" s="52">
        <v>375</v>
      </c>
      <c r="M31" s="79">
        <f t="shared" si="4"/>
        <v>109</v>
      </c>
      <c r="N31" s="175">
        <f t="shared" si="5"/>
        <v>0.77479338842975209</v>
      </c>
      <c r="O31" s="26">
        <f t="shared" si="6"/>
        <v>0.22520661157024793</v>
      </c>
      <c r="P31" s="51">
        <f t="shared" si="7"/>
        <v>-7</v>
      </c>
      <c r="Q31" s="175">
        <f t="shared" si="8"/>
        <v>-1.8666666666666668E-2</v>
      </c>
      <c r="R31" s="52">
        <f t="shared" si="9"/>
        <v>-5</v>
      </c>
      <c r="S31" s="26">
        <f t="shared" si="10"/>
        <v>-4.5871559633027525E-2</v>
      </c>
    </row>
    <row r="32" spans="1:19" x14ac:dyDescent="0.25">
      <c r="A32" s="4" t="s">
        <v>166</v>
      </c>
      <c r="B32" s="91">
        <v>1974</v>
      </c>
      <c r="C32" s="13">
        <v>1694</v>
      </c>
      <c r="D32" s="14">
        <f t="shared" si="0"/>
        <v>280</v>
      </c>
      <c r="E32" s="24">
        <f t="shared" si="1"/>
        <v>0.16528925619834711</v>
      </c>
      <c r="F32" s="91">
        <v>1518</v>
      </c>
      <c r="G32" s="48">
        <v>1115</v>
      </c>
      <c r="H32" s="299">
        <v>403</v>
      </c>
      <c r="I32" s="176">
        <f t="shared" si="2"/>
        <v>0.73451910408432153</v>
      </c>
      <c r="J32" s="165">
        <f t="shared" si="3"/>
        <v>0.26548089591567853</v>
      </c>
      <c r="K32" s="91">
        <f>K33+K34</f>
        <v>1564</v>
      </c>
      <c r="L32" s="48">
        <v>1164</v>
      </c>
      <c r="M32" s="78">
        <f t="shared" si="4"/>
        <v>400</v>
      </c>
      <c r="N32" s="176">
        <f t="shared" si="5"/>
        <v>0.74424552429667523</v>
      </c>
      <c r="O32" s="24">
        <f t="shared" si="6"/>
        <v>0.25575447570332482</v>
      </c>
      <c r="P32" s="47">
        <f t="shared" si="7"/>
        <v>-49</v>
      </c>
      <c r="Q32" s="176">
        <f t="shared" si="8"/>
        <v>-4.2096219931271481E-2</v>
      </c>
      <c r="R32" s="48">
        <f t="shared" si="9"/>
        <v>3</v>
      </c>
      <c r="S32" s="24">
        <f t="shared" si="10"/>
        <v>7.4999999999999997E-3</v>
      </c>
    </row>
    <row r="33" spans="1:19" x14ac:dyDescent="0.25">
      <c r="A33" s="8" t="s">
        <v>167</v>
      </c>
      <c r="B33" s="92">
        <v>913</v>
      </c>
      <c r="C33" s="15">
        <v>926</v>
      </c>
      <c r="D33" s="16">
        <f t="shared" si="0"/>
        <v>-13</v>
      </c>
      <c r="E33" s="25">
        <f t="shared" si="1"/>
        <v>-1.4038876889848811E-2</v>
      </c>
      <c r="F33" s="140">
        <v>785</v>
      </c>
      <c r="G33" s="50">
        <v>482</v>
      </c>
      <c r="H33" s="297">
        <v>303</v>
      </c>
      <c r="I33" s="174">
        <f t="shared" si="2"/>
        <v>0.61401273885350316</v>
      </c>
      <c r="J33" s="163">
        <f t="shared" si="3"/>
        <v>0.38598726114649684</v>
      </c>
      <c r="K33" s="140">
        <v>835</v>
      </c>
      <c r="L33" s="50">
        <v>530</v>
      </c>
      <c r="M33" s="61">
        <f t="shared" si="4"/>
        <v>305</v>
      </c>
      <c r="N33" s="174">
        <f t="shared" si="5"/>
        <v>0.6347305389221557</v>
      </c>
      <c r="O33" s="76">
        <f t="shared" si="6"/>
        <v>0.3652694610778443</v>
      </c>
      <c r="P33" s="49">
        <f t="shared" si="7"/>
        <v>-48</v>
      </c>
      <c r="Q33" s="174">
        <f t="shared" si="8"/>
        <v>-9.056603773584905E-2</v>
      </c>
      <c r="R33" s="50">
        <f t="shared" si="9"/>
        <v>-2</v>
      </c>
      <c r="S33" s="76">
        <f t="shared" si="10"/>
        <v>-6.5573770491803279E-3</v>
      </c>
    </row>
    <row r="34" spans="1:19" x14ac:dyDescent="0.25">
      <c r="A34" s="9" t="s">
        <v>168</v>
      </c>
      <c r="B34" s="89">
        <f>B32-B33</f>
        <v>1061</v>
      </c>
      <c r="C34" s="17">
        <f>C32-C33</f>
        <v>768</v>
      </c>
      <c r="D34" s="18">
        <f t="shared" si="0"/>
        <v>293</v>
      </c>
      <c r="E34" s="26">
        <f t="shared" si="1"/>
        <v>0.38151041666666669</v>
      </c>
      <c r="F34" s="141">
        <f>F32-F33</f>
        <v>733</v>
      </c>
      <c r="G34" s="52">
        <f>G32-G33</f>
        <v>633</v>
      </c>
      <c r="H34" s="298">
        <f>H32-H33</f>
        <v>100</v>
      </c>
      <c r="I34" s="175">
        <f t="shared" si="2"/>
        <v>0.86357435197817189</v>
      </c>
      <c r="J34" s="164">
        <f t="shared" si="3"/>
        <v>0.13642564802182811</v>
      </c>
      <c r="K34" s="141">
        <v>729</v>
      </c>
      <c r="L34" s="52">
        <v>634</v>
      </c>
      <c r="M34" s="79">
        <f t="shared" si="4"/>
        <v>95</v>
      </c>
      <c r="N34" s="175">
        <f t="shared" si="5"/>
        <v>0.86968449931412894</v>
      </c>
      <c r="O34" s="26">
        <f t="shared" si="6"/>
        <v>0.13031550068587106</v>
      </c>
      <c r="P34" s="51">
        <f t="shared" si="7"/>
        <v>-1</v>
      </c>
      <c r="Q34" s="175">
        <f t="shared" si="8"/>
        <v>-1.5772870662460567E-3</v>
      </c>
      <c r="R34" s="52">
        <f t="shared" si="9"/>
        <v>5</v>
      </c>
      <c r="S34" s="26">
        <f t="shared" si="10"/>
        <v>5.2631578947368418E-2</v>
      </c>
    </row>
    <row r="35" spans="1:19" x14ac:dyDescent="0.25">
      <c r="A35" s="4" t="s">
        <v>169</v>
      </c>
      <c r="B35" s="91">
        <v>1109</v>
      </c>
      <c r="C35" s="13">
        <v>1103</v>
      </c>
      <c r="D35" s="14">
        <f t="shared" si="0"/>
        <v>6</v>
      </c>
      <c r="E35" s="24">
        <f t="shared" si="1"/>
        <v>5.4397098821396192E-3</v>
      </c>
      <c r="F35" s="91">
        <v>1025</v>
      </c>
      <c r="G35" s="48">
        <v>839</v>
      </c>
      <c r="H35" s="299">
        <v>186</v>
      </c>
      <c r="I35" s="176">
        <f t="shared" si="2"/>
        <v>0.81853658536585361</v>
      </c>
      <c r="J35" s="165">
        <f t="shared" si="3"/>
        <v>0.18146341463414634</v>
      </c>
      <c r="K35" s="91">
        <f>K36+K37</f>
        <v>1022</v>
      </c>
      <c r="L35" s="48">
        <v>847</v>
      </c>
      <c r="M35" s="78">
        <f t="shared" si="4"/>
        <v>175</v>
      </c>
      <c r="N35" s="176">
        <f t="shared" si="5"/>
        <v>0.82876712328767121</v>
      </c>
      <c r="O35" s="24">
        <f t="shared" si="6"/>
        <v>0.17123287671232876</v>
      </c>
      <c r="P35" s="47">
        <f t="shared" si="7"/>
        <v>-8</v>
      </c>
      <c r="Q35" s="176">
        <f t="shared" si="8"/>
        <v>-9.4451003541912628E-3</v>
      </c>
      <c r="R35" s="48">
        <f t="shared" si="9"/>
        <v>11</v>
      </c>
      <c r="S35" s="24">
        <f t="shared" si="10"/>
        <v>6.2857142857142861E-2</v>
      </c>
    </row>
    <row r="36" spans="1:19" x14ac:dyDescent="0.25">
      <c r="A36" s="8" t="s">
        <v>162</v>
      </c>
      <c r="B36" s="92">
        <v>217</v>
      </c>
      <c r="C36" s="15">
        <v>206</v>
      </c>
      <c r="D36" s="16">
        <f t="shared" si="0"/>
        <v>11</v>
      </c>
      <c r="E36" s="25">
        <f t="shared" si="1"/>
        <v>5.3398058252427182E-2</v>
      </c>
      <c r="F36" s="140">
        <v>189</v>
      </c>
      <c r="G36" s="50">
        <v>125</v>
      </c>
      <c r="H36" s="297">
        <v>64</v>
      </c>
      <c r="I36" s="174">
        <f t="shared" si="2"/>
        <v>0.66137566137566139</v>
      </c>
      <c r="J36" s="163">
        <f t="shared" si="3"/>
        <v>0.33862433862433861</v>
      </c>
      <c r="K36" s="140">
        <v>186</v>
      </c>
      <c r="L36" s="50">
        <v>125</v>
      </c>
      <c r="M36" s="61">
        <f t="shared" si="4"/>
        <v>61</v>
      </c>
      <c r="N36" s="174">
        <f t="shared" si="5"/>
        <v>0.67204301075268813</v>
      </c>
      <c r="O36" s="76">
        <f t="shared" si="6"/>
        <v>0.32795698924731181</v>
      </c>
      <c r="P36" s="49">
        <f t="shared" si="7"/>
        <v>0</v>
      </c>
      <c r="Q36" s="174">
        <f t="shared" si="8"/>
        <v>0</v>
      </c>
      <c r="R36" s="50">
        <f t="shared" si="9"/>
        <v>3</v>
      </c>
      <c r="S36" s="76">
        <f t="shared" si="10"/>
        <v>4.9180327868852458E-2</v>
      </c>
    </row>
    <row r="37" spans="1:19" x14ac:dyDescent="0.25">
      <c r="A37" s="9" t="s">
        <v>48</v>
      </c>
      <c r="B37" s="89">
        <f>B35-B36</f>
        <v>892</v>
      </c>
      <c r="C37" s="17">
        <f>C35-C36</f>
        <v>897</v>
      </c>
      <c r="D37" s="18">
        <f t="shared" si="0"/>
        <v>-5</v>
      </c>
      <c r="E37" s="26">
        <f t="shared" si="1"/>
        <v>-5.5741360089186179E-3</v>
      </c>
      <c r="F37" s="141">
        <f>F35-F36</f>
        <v>836</v>
      </c>
      <c r="G37" s="52">
        <f>G35-G36</f>
        <v>714</v>
      </c>
      <c r="H37" s="298">
        <f>H35-H36</f>
        <v>122</v>
      </c>
      <c r="I37" s="175">
        <f t="shared" si="2"/>
        <v>0.85406698564593297</v>
      </c>
      <c r="J37" s="164">
        <f t="shared" si="3"/>
        <v>0.145933014354067</v>
      </c>
      <c r="K37" s="141">
        <v>836</v>
      </c>
      <c r="L37" s="52">
        <v>722</v>
      </c>
      <c r="M37" s="79">
        <f t="shared" si="4"/>
        <v>114</v>
      </c>
      <c r="N37" s="175">
        <f t="shared" si="5"/>
        <v>0.86363636363636365</v>
      </c>
      <c r="O37" s="26">
        <f t="shared" si="6"/>
        <v>0.13636363636363635</v>
      </c>
      <c r="P37" s="51">
        <f t="shared" si="7"/>
        <v>-8</v>
      </c>
      <c r="Q37" s="175">
        <f t="shared" si="8"/>
        <v>-1.1080332409972299E-2</v>
      </c>
      <c r="R37" s="52">
        <f t="shared" si="9"/>
        <v>8</v>
      </c>
      <c r="S37" s="26">
        <f t="shared" si="10"/>
        <v>7.0175438596491224E-2</v>
      </c>
    </row>
    <row r="38" spans="1:19" ht="15.75" thickBot="1" x14ac:dyDescent="0.3">
      <c r="A38" s="10" t="s">
        <v>53</v>
      </c>
      <c r="B38" s="97">
        <v>741</v>
      </c>
      <c r="C38" s="21">
        <v>728</v>
      </c>
      <c r="D38" s="22">
        <f t="shared" si="0"/>
        <v>13</v>
      </c>
      <c r="E38" s="28">
        <f t="shared" si="1"/>
        <v>1.7857142857142856E-2</v>
      </c>
      <c r="F38" s="97">
        <v>696</v>
      </c>
      <c r="G38" s="58">
        <v>598</v>
      </c>
      <c r="H38" s="301">
        <v>98</v>
      </c>
      <c r="I38" s="178">
        <f t="shared" si="2"/>
        <v>0.85919540229885061</v>
      </c>
      <c r="J38" s="167">
        <f t="shared" si="3"/>
        <v>0.14080459770114942</v>
      </c>
      <c r="K38" s="97">
        <v>684</v>
      </c>
      <c r="L38" s="58">
        <v>595</v>
      </c>
      <c r="M38" s="170">
        <f t="shared" si="4"/>
        <v>89</v>
      </c>
      <c r="N38" s="178">
        <f t="shared" si="5"/>
        <v>0.86988304093567248</v>
      </c>
      <c r="O38" s="28">
        <f t="shared" si="6"/>
        <v>0.13011695906432749</v>
      </c>
      <c r="P38" s="57">
        <f t="shared" si="7"/>
        <v>3</v>
      </c>
      <c r="Q38" s="178">
        <f t="shared" si="8"/>
        <v>5.0420168067226894E-3</v>
      </c>
      <c r="R38" s="58">
        <f t="shared" si="9"/>
        <v>9</v>
      </c>
      <c r="S38" s="28">
        <f t="shared" si="10"/>
        <v>0.10112359550561797</v>
      </c>
    </row>
  </sheetData>
  <mergeCells count="19">
    <mergeCell ref="R4:R5"/>
    <mergeCell ref="S4:S5"/>
    <mergeCell ref="M4:M5"/>
    <mergeCell ref="N4:N5"/>
    <mergeCell ref="O4:O5"/>
    <mergeCell ref="P4:P5"/>
    <mergeCell ref="Q4:Q5"/>
    <mergeCell ref="L4:L5"/>
    <mergeCell ref="I4:I5"/>
    <mergeCell ref="J4:J5"/>
    <mergeCell ref="H4:H5"/>
    <mergeCell ref="A4:A5"/>
    <mergeCell ref="C4:C5"/>
    <mergeCell ref="D4:D5"/>
    <mergeCell ref="E4:E5"/>
    <mergeCell ref="G4:G5"/>
    <mergeCell ref="B4:B5"/>
    <mergeCell ref="F4:F5"/>
    <mergeCell ref="K4:K5"/>
  </mergeCells>
  <pageMargins left="0.7" right="0.7" top="0.75" bottom="0.75" header="0.3" footer="0.3"/>
  <pageSetup scale="41" fitToWidth="0" fitToHeight="0" orientation="landscape" r:id="rId1"/>
  <headerFooter>
    <oddFooter>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6"/>
  <sheetViews>
    <sheetView view="pageBreakPreview" zoomScale="60" zoomScaleNormal="100" workbookViewId="0">
      <pane xSplit="1" topLeftCell="C1" activePane="topRight" state="frozen"/>
      <selection pane="topRight" activeCell="S40" sqref="S40"/>
    </sheetView>
  </sheetViews>
  <sheetFormatPr defaultRowHeight="15" x14ac:dyDescent="0.25"/>
  <cols>
    <col min="1" max="1" width="39.85546875" bestFit="1" customWidth="1"/>
    <col min="2" max="3" width="15.7109375" customWidth="1"/>
    <col min="4" max="4" width="13.7109375" customWidth="1"/>
    <col min="5" max="10" width="10.7109375" customWidth="1"/>
    <col min="11" max="11" width="12.85546875" customWidth="1"/>
    <col min="12" max="19" width="14.7109375" customWidth="1"/>
  </cols>
  <sheetData>
    <row r="1" spans="1:19" x14ac:dyDescent="0.25">
      <c r="A1" s="1" t="s">
        <v>192</v>
      </c>
      <c r="B1" s="1"/>
    </row>
    <row r="2" spans="1:19" x14ac:dyDescent="0.25">
      <c r="A2" s="2" t="s">
        <v>1</v>
      </c>
      <c r="B2" s="2"/>
    </row>
    <row r="3" spans="1:19" ht="15.75" thickBot="1" x14ac:dyDescent="0.3">
      <c r="I3" s="69"/>
    </row>
    <row r="4" spans="1:19" ht="15" customHeight="1" x14ac:dyDescent="0.25">
      <c r="A4" s="486" t="s">
        <v>2</v>
      </c>
      <c r="B4" s="486" t="s">
        <v>186</v>
      </c>
      <c r="C4" s="488" t="s">
        <v>187</v>
      </c>
      <c r="D4" s="490" t="s">
        <v>193</v>
      </c>
      <c r="E4" s="492" t="s">
        <v>194</v>
      </c>
      <c r="F4" s="488" t="s">
        <v>190</v>
      </c>
      <c r="G4" s="461" t="s">
        <v>222</v>
      </c>
      <c r="H4" s="463" t="s">
        <v>223</v>
      </c>
      <c r="I4" s="461" t="s">
        <v>224</v>
      </c>
      <c r="J4" s="463" t="s">
        <v>225</v>
      </c>
      <c r="K4" s="465" t="s">
        <v>191</v>
      </c>
      <c r="L4" s="461" t="s">
        <v>226</v>
      </c>
      <c r="M4" s="463" t="s">
        <v>227</v>
      </c>
      <c r="N4" s="461" t="s">
        <v>228</v>
      </c>
      <c r="O4" s="463" t="s">
        <v>229</v>
      </c>
      <c r="P4" s="467" t="s">
        <v>230</v>
      </c>
      <c r="Q4" s="461" t="s">
        <v>231</v>
      </c>
      <c r="R4" s="461" t="s">
        <v>233</v>
      </c>
      <c r="S4" s="469" t="s">
        <v>232</v>
      </c>
    </row>
    <row r="5" spans="1:19" ht="45.75" customHeight="1" thickBot="1" x14ac:dyDescent="0.3">
      <c r="A5" s="487"/>
      <c r="B5" s="487"/>
      <c r="C5" s="489"/>
      <c r="D5" s="491"/>
      <c r="E5" s="493"/>
      <c r="F5" s="489"/>
      <c r="G5" s="462"/>
      <c r="H5" s="464"/>
      <c r="I5" s="462"/>
      <c r="J5" s="464"/>
      <c r="K5" s="466"/>
      <c r="L5" s="462"/>
      <c r="M5" s="464"/>
      <c r="N5" s="462"/>
      <c r="O5" s="464"/>
      <c r="P5" s="468"/>
      <c r="Q5" s="462"/>
      <c r="R5" s="462"/>
      <c r="S5" s="470"/>
    </row>
    <row r="6" spans="1:19" ht="15.75" customHeight="1" x14ac:dyDescent="0.25">
      <c r="A6" s="239" t="s">
        <v>192</v>
      </c>
      <c r="B6" s="240">
        <v>20059</v>
      </c>
      <c r="C6" s="426">
        <v>20173</v>
      </c>
      <c r="D6" s="412">
        <f>B6-C6</f>
        <v>-114</v>
      </c>
      <c r="E6" s="241">
        <f>D6/C6</f>
        <v>-5.6511178307638923E-3</v>
      </c>
      <c r="F6" s="447">
        <v>18803</v>
      </c>
      <c r="G6" s="448">
        <v>13551</v>
      </c>
      <c r="H6" s="449">
        <v>5252</v>
      </c>
      <c r="I6" s="341">
        <f>G6/F6</f>
        <v>0.72068286975482632</v>
      </c>
      <c r="J6" s="316">
        <f>H6/F6</f>
        <v>0.27931713024517363</v>
      </c>
      <c r="K6" s="348">
        <v>18467</v>
      </c>
      <c r="L6" s="358">
        <v>13357</v>
      </c>
      <c r="M6" s="283">
        <f>K6-L6</f>
        <v>5110</v>
      </c>
      <c r="N6" s="242">
        <f>L6/K6</f>
        <v>0.72329019331781019</v>
      </c>
      <c r="O6" s="243">
        <f>M6/K6</f>
        <v>0.27670980668218986</v>
      </c>
      <c r="P6" s="283">
        <f>G6-L6</f>
        <v>194</v>
      </c>
      <c r="Q6" s="242">
        <f>(G6-L6)/L6</f>
        <v>1.4524219510369096E-2</v>
      </c>
      <c r="R6" s="283">
        <f>H6-M6</f>
        <v>142</v>
      </c>
      <c r="S6" s="243">
        <f>(H6-M6)/M6</f>
        <v>2.7788649706457925E-2</v>
      </c>
    </row>
    <row r="7" spans="1:19" ht="15.75" customHeight="1" x14ac:dyDescent="0.25">
      <c r="A7" s="244" t="s">
        <v>195</v>
      </c>
      <c r="B7" s="60">
        <v>9036</v>
      </c>
      <c r="C7" s="427">
        <v>9232</v>
      </c>
      <c r="D7" s="402">
        <f t="shared" ref="D7:D45" si="0">B7-C7</f>
        <v>-196</v>
      </c>
      <c r="E7" s="245">
        <f t="shared" ref="E7:E45" si="1">D7/C7</f>
        <v>-2.1230502599653381E-2</v>
      </c>
      <c r="F7" s="450">
        <v>8354</v>
      </c>
      <c r="G7" s="451">
        <v>4885</v>
      </c>
      <c r="H7" s="452">
        <v>3469</v>
      </c>
      <c r="I7" s="342">
        <f t="shared" ref="I7:I46" si="2">G7/F7</f>
        <v>0.58474982044529566</v>
      </c>
      <c r="J7" s="317">
        <f t="shared" ref="J7:J46" si="3">H7/F7</f>
        <v>0.41525017955470434</v>
      </c>
      <c r="K7" s="349">
        <v>8327</v>
      </c>
      <c r="L7" s="359">
        <v>4959</v>
      </c>
      <c r="M7" s="284">
        <f t="shared" ref="M7:M46" si="4">K7-L7</f>
        <v>3368</v>
      </c>
      <c r="N7" s="246">
        <f t="shared" ref="N7:N46" si="5">L7/K7</f>
        <v>0.59553260477963255</v>
      </c>
      <c r="O7" s="247">
        <f t="shared" ref="O7:O46" si="6">M7/K7</f>
        <v>0.40446739522036745</v>
      </c>
      <c r="P7" s="284">
        <f t="shared" ref="P7:P46" si="7">G7-L7</f>
        <v>-74</v>
      </c>
      <c r="Q7" s="246">
        <f t="shared" ref="Q7:Q46" si="8">(G7-L7)/L7</f>
        <v>-1.4922363379713652E-2</v>
      </c>
      <c r="R7" s="284">
        <f t="shared" ref="R7:R46" si="9">H7-M7</f>
        <v>101</v>
      </c>
      <c r="S7" s="247">
        <f t="shared" ref="S7:S46" si="10">(H7-M7)/M7</f>
        <v>2.9988123515439429E-2</v>
      </c>
    </row>
    <row r="8" spans="1:19" ht="15.75" customHeight="1" x14ac:dyDescent="0.25">
      <c r="A8" s="36" t="s">
        <v>196</v>
      </c>
      <c r="B8" s="248">
        <v>8636</v>
      </c>
      <c r="C8" s="428">
        <v>8803</v>
      </c>
      <c r="D8" s="429">
        <f t="shared" si="0"/>
        <v>-167</v>
      </c>
      <c r="E8" s="249">
        <f t="shared" si="1"/>
        <v>-1.8970805407247528E-2</v>
      </c>
      <c r="F8" s="443">
        <v>7991</v>
      </c>
      <c r="G8" s="429">
        <v>4672</v>
      </c>
      <c r="H8" s="453">
        <v>3319</v>
      </c>
      <c r="I8" s="237">
        <f t="shared" si="2"/>
        <v>0.58465773995745218</v>
      </c>
      <c r="J8" s="318">
        <f t="shared" si="3"/>
        <v>0.41534226004254787</v>
      </c>
      <c r="K8" s="350">
        <v>7926</v>
      </c>
      <c r="L8" s="360">
        <v>4747</v>
      </c>
      <c r="M8" s="285">
        <f t="shared" si="4"/>
        <v>3179</v>
      </c>
      <c r="N8" s="250">
        <f t="shared" si="5"/>
        <v>0.59891496341155692</v>
      </c>
      <c r="O8" s="238">
        <f t="shared" si="6"/>
        <v>0.40108503658844308</v>
      </c>
      <c r="P8" s="285">
        <f t="shared" si="7"/>
        <v>-75</v>
      </c>
      <c r="Q8" s="250">
        <f t="shared" si="8"/>
        <v>-1.5799452285654096E-2</v>
      </c>
      <c r="R8" s="285">
        <f t="shared" si="9"/>
        <v>140</v>
      </c>
      <c r="S8" s="238">
        <f t="shared" si="10"/>
        <v>4.4039005976722237E-2</v>
      </c>
    </row>
    <row r="9" spans="1:19" ht="15.75" customHeight="1" x14ac:dyDescent="0.25">
      <c r="A9" s="251" t="s">
        <v>197</v>
      </c>
      <c r="B9" s="252">
        <f>B7-B8</f>
        <v>400</v>
      </c>
      <c r="C9" s="430">
        <f t="shared" ref="C9:H9" si="11">C7-C8</f>
        <v>429</v>
      </c>
      <c r="D9" s="431">
        <f t="shared" si="0"/>
        <v>-29</v>
      </c>
      <c r="E9" s="253">
        <f t="shared" si="1"/>
        <v>-6.75990675990676E-2</v>
      </c>
      <c r="F9" s="430">
        <f t="shared" ref="F9" si="12">F7-F8</f>
        <v>363</v>
      </c>
      <c r="G9" s="431">
        <f t="shared" si="11"/>
        <v>213</v>
      </c>
      <c r="H9" s="454">
        <f t="shared" si="11"/>
        <v>150</v>
      </c>
      <c r="I9" s="343">
        <f t="shared" si="2"/>
        <v>0.58677685950413228</v>
      </c>
      <c r="J9" s="319">
        <f t="shared" si="3"/>
        <v>0.41322314049586778</v>
      </c>
      <c r="K9" s="351">
        <f>K7-K8</f>
        <v>401</v>
      </c>
      <c r="L9" s="361">
        <f>L7-L8</f>
        <v>212</v>
      </c>
      <c r="M9" s="286">
        <f t="shared" si="4"/>
        <v>189</v>
      </c>
      <c r="N9" s="254">
        <f t="shared" si="5"/>
        <v>0.52867830423940154</v>
      </c>
      <c r="O9" s="255">
        <f t="shared" si="6"/>
        <v>0.47132169576059851</v>
      </c>
      <c r="P9" s="286">
        <f t="shared" si="7"/>
        <v>1</v>
      </c>
      <c r="Q9" s="254">
        <f t="shared" si="8"/>
        <v>4.7169811320754715E-3</v>
      </c>
      <c r="R9" s="286">
        <f t="shared" si="9"/>
        <v>-39</v>
      </c>
      <c r="S9" s="255">
        <f t="shared" si="10"/>
        <v>-0.20634920634920634</v>
      </c>
    </row>
    <row r="10" spans="1:19" ht="15.75" customHeight="1" x14ac:dyDescent="0.25">
      <c r="A10" s="256" t="s">
        <v>198</v>
      </c>
      <c r="B10" s="257">
        <v>734</v>
      </c>
      <c r="C10" s="432">
        <v>724</v>
      </c>
      <c r="D10" s="433">
        <f t="shared" si="0"/>
        <v>10</v>
      </c>
      <c r="E10" s="258">
        <f t="shared" si="1"/>
        <v>1.3812154696132596E-2</v>
      </c>
      <c r="F10" s="432">
        <v>697</v>
      </c>
      <c r="G10" s="433">
        <v>637</v>
      </c>
      <c r="H10" s="455">
        <v>60</v>
      </c>
      <c r="I10" s="344">
        <f t="shared" si="2"/>
        <v>0.91391678622668582</v>
      </c>
      <c r="J10" s="320">
        <f t="shared" si="3"/>
        <v>8.608321377331421E-2</v>
      </c>
      <c r="K10" s="352">
        <v>687</v>
      </c>
      <c r="L10" s="362">
        <v>599</v>
      </c>
      <c r="M10" s="287">
        <f t="shared" si="4"/>
        <v>88</v>
      </c>
      <c r="N10" s="259">
        <f t="shared" si="5"/>
        <v>0.87190684133915575</v>
      </c>
      <c r="O10" s="260">
        <f t="shared" si="6"/>
        <v>0.12809315866084425</v>
      </c>
      <c r="P10" s="287">
        <f t="shared" si="7"/>
        <v>38</v>
      </c>
      <c r="Q10" s="259">
        <f t="shared" si="8"/>
        <v>6.3439065108514187E-2</v>
      </c>
      <c r="R10" s="287">
        <f t="shared" si="9"/>
        <v>-28</v>
      </c>
      <c r="S10" s="260">
        <f t="shared" si="10"/>
        <v>-0.31818181818181818</v>
      </c>
    </row>
    <row r="11" spans="1:19" ht="15.75" customHeight="1" x14ac:dyDescent="0.25">
      <c r="A11" s="29" t="s">
        <v>199</v>
      </c>
      <c r="B11" s="261">
        <v>86</v>
      </c>
      <c r="C11" s="434">
        <v>89</v>
      </c>
      <c r="D11" s="435">
        <f t="shared" si="0"/>
        <v>-3</v>
      </c>
      <c r="E11" s="262">
        <f t="shared" si="1"/>
        <v>-3.3707865168539325E-2</v>
      </c>
      <c r="F11" s="434">
        <v>82</v>
      </c>
      <c r="G11" s="435">
        <v>65</v>
      </c>
      <c r="H11" s="456">
        <v>17</v>
      </c>
      <c r="I11" s="218">
        <f t="shared" si="2"/>
        <v>0.79268292682926833</v>
      </c>
      <c r="J11" s="321">
        <f t="shared" si="3"/>
        <v>0.2073170731707317</v>
      </c>
      <c r="K11" s="353">
        <v>85</v>
      </c>
      <c r="L11" s="363">
        <v>62</v>
      </c>
      <c r="M11" s="288">
        <f t="shared" si="4"/>
        <v>23</v>
      </c>
      <c r="N11" s="263">
        <f t="shared" si="5"/>
        <v>0.72941176470588232</v>
      </c>
      <c r="O11" s="219">
        <f t="shared" si="6"/>
        <v>0.27058823529411763</v>
      </c>
      <c r="P11" s="288">
        <f t="shared" si="7"/>
        <v>3</v>
      </c>
      <c r="Q11" s="263">
        <f t="shared" si="8"/>
        <v>4.8387096774193547E-2</v>
      </c>
      <c r="R11" s="288">
        <f t="shared" si="9"/>
        <v>-6</v>
      </c>
      <c r="S11" s="219">
        <f t="shared" si="10"/>
        <v>-0.2608695652173913</v>
      </c>
    </row>
    <row r="12" spans="1:19" x14ac:dyDescent="0.25">
      <c r="A12" s="264" t="s">
        <v>200</v>
      </c>
      <c r="B12" s="252">
        <f>B10-B11</f>
        <v>648</v>
      </c>
      <c r="C12" s="430">
        <f t="shared" ref="C12:H12" si="13">C10-C11</f>
        <v>635</v>
      </c>
      <c r="D12" s="431">
        <f t="shared" si="0"/>
        <v>13</v>
      </c>
      <c r="E12" s="253">
        <f t="shared" si="1"/>
        <v>2.0472440944881889E-2</v>
      </c>
      <c r="F12" s="430">
        <f t="shared" ref="F12" si="14">F10-F11</f>
        <v>615</v>
      </c>
      <c r="G12" s="431">
        <f t="shared" si="13"/>
        <v>572</v>
      </c>
      <c r="H12" s="454">
        <f t="shared" si="13"/>
        <v>43</v>
      </c>
      <c r="I12" s="343">
        <f t="shared" si="2"/>
        <v>0.9300813008130081</v>
      </c>
      <c r="J12" s="319">
        <f t="shared" si="3"/>
        <v>6.9918699186991867E-2</v>
      </c>
      <c r="K12" s="351">
        <f>K10-K11</f>
        <v>602</v>
      </c>
      <c r="L12" s="361">
        <f>L10-L11</f>
        <v>537</v>
      </c>
      <c r="M12" s="286">
        <f t="shared" si="4"/>
        <v>65</v>
      </c>
      <c r="N12" s="254">
        <f t="shared" si="5"/>
        <v>0.89202657807308972</v>
      </c>
      <c r="O12" s="255">
        <f t="shared" si="6"/>
        <v>0.1079734219269103</v>
      </c>
      <c r="P12" s="286">
        <f t="shared" si="7"/>
        <v>35</v>
      </c>
      <c r="Q12" s="254">
        <f t="shared" si="8"/>
        <v>6.5176908752327747E-2</v>
      </c>
      <c r="R12" s="286">
        <f t="shared" si="9"/>
        <v>-22</v>
      </c>
      <c r="S12" s="255">
        <f t="shared" si="10"/>
        <v>-0.33846153846153848</v>
      </c>
    </row>
    <row r="13" spans="1:19" x14ac:dyDescent="0.25">
      <c r="A13" s="256" t="s">
        <v>201</v>
      </c>
      <c r="B13" s="257">
        <v>1355</v>
      </c>
      <c r="C13" s="432">
        <v>1353</v>
      </c>
      <c r="D13" s="433">
        <f t="shared" si="0"/>
        <v>2</v>
      </c>
      <c r="E13" s="258">
        <f t="shared" si="1"/>
        <v>1.4781966001478197E-3</v>
      </c>
      <c r="F13" s="432">
        <v>1297</v>
      </c>
      <c r="G13" s="433">
        <v>1039</v>
      </c>
      <c r="H13" s="455">
        <v>258</v>
      </c>
      <c r="I13" s="344">
        <f t="shared" si="2"/>
        <v>0.80107941403238248</v>
      </c>
      <c r="J13" s="320">
        <f t="shared" si="3"/>
        <v>0.19892058596761758</v>
      </c>
      <c r="K13" s="352">
        <v>1277</v>
      </c>
      <c r="L13" s="362">
        <v>1025</v>
      </c>
      <c r="M13" s="287">
        <f t="shared" si="4"/>
        <v>252</v>
      </c>
      <c r="N13" s="259">
        <f t="shared" si="5"/>
        <v>0.8026624902114331</v>
      </c>
      <c r="O13" s="260">
        <f t="shared" si="6"/>
        <v>0.19733750978856696</v>
      </c>
      <c r="P13" s="287">
        <f t="shared" si="7"/>
        <v>14</v>
      </c>
      <c r="Q13" s="259">
        <f t="shared" si="8"/>
        <v>1.3658536585365854E-2</v>
      </c>
      <c r="R13" s="287">
        <f t="shared" si="9"/>
        <v>6</v>
      </c>
      <c r="S13" s="260">
        <f t="shared" si="10"/>
        <v>2.3809523809523808E-2</v>
      </c>
    </row>
    <row r="14" spans="1:19" x14ac:dyDescent="0.25">
      <c r="A14" s="29" t="s">
        <v>202</v>
      </c>
      <c r="B14" s="261">
        <v>345</v>
      </c>
      <c r="C14" s="436">
        <v>350</v>
      </c>
      <c r="D14" s="435">
        <f t="shared" si="0"/>
        <v>-5</v>
      </c>
      <c r="E14" s="262">
        <f t="shared" si="1"/>
        <v>-1.4285714285714285E-2</v>
      </c>
      <c r="F14" s="434">
        <v>330</v>
      </c>
      <c r="G14" s="435">
        <v>236</v>
      </c>
      <c r="H14" s="456">
        <v>94</v>
      </c>
      <c r="I14" s="218">
        <f t="shared" si="2"/>
        <v>0.7151515151515152</v>
      </c>
      <c r="J14" s="321">
        <f t="shared" si="3"/>
        <v>0.28484848484848485</v>
      </c>
      <c r="K14" s="353">
        <v>325</v>
      </c>
      <c r="L14" s="363">
        <v>242</v>
      </c>
      <c r="M14" s="288">
        <f t="shared" si="4"/>
        <v>83</v>
      </c>
      <c r="N14" s="263">
        <f t="shared" si="5"/>
        <v>0.74461538461538457</v>
      </c>
      <c r="O14" s="219">
        <f t="shared" si="6"/>
        <v>0.25538461538461538</v>
      </c>
      <c r="P14" s="288">
        <f t="shared" si="7"/>
        <v>-6</v>
      </c>
      <c r="Q14" s="263">
        <f t="shared" si="8"/>
        <v>-2.4793388429752067E-2</v>
      </c>
      <c r="R14" s="288">
        <f t="shared" si="9"/>
        <v>11</v>
      </c>
      <c r="S14" s="219">
        <f t="shared" si="10"/>
        <v>0.13253012048192772</v>
      </c>
    </row>
    <row r="15" spans="1:19" x14ac:dyDescent="0.25">
      <c r="A15" s="29" t="s">
        <v>203</v>
      </c>
      <c r="B15" s="261">
        <v>504</v>
      </c>
      <c r="C15" s="434">
        <v>507</v>
      </c>
      <c r="D15" s="435">
        <f t="shared" si="0"/>
        <v>-3</v>
      </c>
      <c r="E15" s="262">
        <f t="shared" si="1"/>
        <v>-5.9171597633136093E-3</v>
      </c>
      <c r="F15" s="434">
        <v>484</v>
      </c>
      <c r="G15" s="435">
        <v>365</v>
      </c>
      <c r="H15" s="456">
        <v>119</v>
      </c>
      <c r="I15" s="218">
        <f t="shared" si="2"/>
        <v>0.75413223140495866</v>
      </c>
      <c r="J15" s="321">
        <f t="shared" si="3"/>
        <v>0.24586776859504134</v>
      </c>
      <c r="K15" s="353">
        <v>480</v>
      </c>
      <c r="L15" s="363">
        <v>360</v>
      </c>
      <c r="M15" s="288">
        <f t="shared" si="4"/>
        <v>120</v>
      </c>
      <c r="N15" s="263">
        <f t="shared" si="5"/>
        <v>0.75</v>
      </c>
      <c r="O15" s="219">
        <f t="shared" si="6"/>
        <v>0.25</v>
      </c>
      <c r="P15" s="288">
        <f t="shared" si="7"/>
        <v>5</v>
      </c>
      <c r="Q15" s="263">
        <f t="shared" si="8"/>
        <v>1.3888888888888888E-2</v>
      </c>
      <c r="R15" s="288">
        <f t="shared" si="9"/>
        <v>-1</v>
      </c>
      <c r="S15" s="219">
        <f t="shared" si="10"/>
        <v>-8.3333333333333332E-3</v>
      </c>
    </row>
    <row r="16" spans="1:19" x14ac:dyDescent="0.25">
      <c r="A16" s="264" t="s">
        <v>204</v>
      </c>
      <c r="B16" s="252">
        <f>B13-(B14+B15)</f>
        <v>506</v>
      </c>
      <c r="C16" s="430">
        <f t="shared" ref="C16:H16" si="15">C13-(C14+C15)</f>
        <v>496</v>
      </c>
      <c r="D16" s="431">
        <f t="shared" si="0"/>
        <v>10</v>
      </c>
      <c r="E16" s="253">
        <f t="shared" si="1"/>
        <v>2.0161290322580645E-2</v>
      </c>
      <c r="F16" s="430">
        <f t="shared" ref="F16" si="16">F13-(F14+F15)</f>
        <v>483</v>
      </c>
      <c r="G16" s="431">
        <f t="shared" si="15"/>
        <v>438</v>
      </c>
      <c r="H16" s="454">
        <f t="shared" si="15"/>
        <v>45</v>
      </c>
      <c r="I16" s="343">
        <f t="shared" si="2"/>
        <v>0.90683229813664601</v>
      </c>
      <c r="J16" s="319">
        <f t="shared" si="3"/>
        <v>9.3167701863354033E-2</v>
      </c>
      <c r="K16" s="351">
        <f>K13-(K14+K15)</f>
        <v>472</v>
      </c>
      <c r="L16" s="361">
        <f>L13-(L14+L15)</f>
        <v>423</v>
      </c>
      <c r="M16" s="286">
        <f t="shared" si="4"/>
        <v>49</v>
      </c>
      <c r="N16" s="254">
        <f t="shared" si="5"/>
        <v>0.89618644067796616</v>
      </c>
      <c r="O16" s="255">
        <f t="shared" si="6"/>
        <v>0.1038135593220339</v>
      </c>
      <c r="P16" s="286">
        <f t="shared" si="7"/>
        <v>15</v>
      </c>
      <c r="Q16" s="254">
        <f t="shared" si="8"/>
        <v>3.5460992907801421E-2</v>
      </c>
      <c r="R16" s="286">
        <f t="shared" si="9"/>
        <v>-4</v>
      </c>
      <c r="S16" s="255">
        <f t="shared" si="10"/>
        <v>-8.1632653061224483E-2</v>
      </c>
    </row>
    <row r="17" spans="1:19" x14ac:dyDescent="0.25">
      <c r="A17" s="6" t="s">
        <v>19</v>
      </c>
      <c r="B17" s="265">
        <v>1408</v>
      </c>
      <c r="C17" s="437">
        <v>1319</v>
      </c>
      <c r="D17" s="438">
        <f t="shared" si="0"/>
        <v>89</v>
      </c>
      <c r="E17" s="266">
        <f t="shared" si="1"/>
        <v>6.747536012130402E-2</v>
      </c>
      <c r="F17" s="437">
        <v>1375</v>
      </c>
      <c r="G17" s="438">
        <v>1006</v>
      </c>
      <c r="H17" s="457">
        <v>369</v>
      </c>
      <c r="I17" s="345">
        <f t="shared" si="2"/>
        <v>0.73163636363636364</v>
      </c>
      <c r="J17" s="322">
        <f t="shared" si="3"/>
        <v>0.26836363636363636</v>
      </c>
      <c r="K17" s="354">
        <v>1235</v>
      </c>
      <c r="L17" s="364">
        <v>901</v>
      </c>
      <c r="M17" s="289">
        <f t="shared" si="4"/>
        <v>334</v>
      </c>
      <c r="N17" s="267">
        <f t="shared" si="5"/>
        <v>0.72955465587044532</v>
      </c>
      <c r="O17" s="268">
        <f t="shared" si="6"/>
        <v>0.27044534412955468</v>
      </c>
      <c r="P17" s="289">
        <f t="shared" si="7"/>
        <v>105</v>
      </c>
      <c r="Q17" s="267">
        <f t="shared" si="8"/>
        <v>0.11653718091009989</v>
      </c>
      <c r="R17" s="289">
        <f t="shared" si="9"/>
        <v>35</v>
      </c>
      <c r="S17" s="268">
        <f t="shared" si="10"/>
        <v>0.10479041916167664</v>
      </c>
    </row>
    <row r="18" spans="1:19" x14ac:dyDescent="0.25">
      <c r="A18" s="269" t="s">
        <v>202</v>
      </c>
      <c r="B18" s="270">
        <v>242</v>
      </c>
      <c r="C18" s="439">
        <v>239</v>
      </c>
      <c r="D18" s="440">
        <f t="shared" si="0"/>
        <v>3</v>
      </c>
      <c r="E18" s="271">
        <f t="shared" si="1"/>
        <v>1.2552301255230125E-2</v>
      </c>
      <c r="F18" s="439">
        <v>234</v>
      </c>
      <c r="G18" s="440">
        <v>162</v>
      </c>
      <c r="H18" s="458">
        <v>72</v>
      </c>
      <c r="I18" s="235">
        <f t="shared" si="2"/>
        <v>0.69230769230769229</v>
      </c>
      <c r="J18" s="323">
        <f t="shared" si="3"/>
        <v>0.30769230769230771</v>
      </c>
      <c r="K18" s="355">
        <v>226</v>
      </c>
      <c r="L18" s="365">
        <v>167</v>
      </c>
      <c r="M18" s="290">
        <f t="shared" si="4"/>
        <v>59</v>
      </c>
      <c r="N18" s="272">
        <f t="shared" si="5"/>
        <v>0.73893805309734517</v>
      </c>
      <c r="O18" s="236">
        <f t="shared" si="6"/>
        <v>0.26106194690265488</v>
      </c>
      <c r="P18" s="290">
        <f t="shared" si="7"/>
        <v>-5</v>
      </c>
      <c r="Q18" s="272">
        <f t="shared" si="8"/>
        <v>-2.9940119760479042E-2</v>
      </c>
      <c r="R18" s="290">
        <f t="shared" si="9"/>
        <v>13</v>
      </c>
      <c r="S18" s="236">
        <f t="shared" si="10"/>
        <v>0.22033898305084745</v>
      </c>
    </row>
    <row r="19" spans="1:19" x14ac:dyDescent="0.25">
      <c r="A19" s="29" t="s">
        <v>196</v>
      </c>
      <c r="B19" s="261">
        <v>552</v>
      </c>
      <c r="C19" s="434">
        <v>461</v>
      </c>
      <c r="D19" s="435">
        <f t="shared" si="0"/>
        <v>91</v>
      </c>
      <c r="E19" s="262">
        <f t="shared" si="1"/>
        <v>0.19739696312364424</v>
      </c>
      <c r="F19" s="434">
        <v>543</v>
      </c>
      <c r="G19" s="435">
        <v>302</v>
      </c>
      <c r="H19" s="456">
        <v>241</v>
      </c>
      <c r="I19" s="218">
        <f t="shared" si="2"/>
        <v>0.55616942909760592</v>
      </c>
      <c r="J19" s="321">
        <f t="shared" si="3"/>
        <v>0.44383057090239408</v>
      </c>
      <c r="K19" s="353">
        <v>417</v>
      </c>
      <c r="L19" s="363">
        <v>198</v>
      </c>
      <c r="M19" s="288">
        <f t="shared" si="4"/>
        <v>219</v>
      </c>
      <c r="N19" s="263">
        <f t="shared" si="5"/>
        <v>0.47482014388489208</v>
      </c>
      <c r="O19" s="219">
        <f t="shared" si="6"/>
        <v>0.52517985611510787</v>
      </c>
      <c r="P19" s="288">
        <f t="shared" si="7"/>
        <v>104</v>
      </c>
      <c r="Q19" s="263">
        <f t="shared" si="8"/>
        <v>0.5252525252525253</v>
      </c>
      <c r="R19" s="288">
        <f t="shared" si="9"/>
        <v>22</v>
      </c>
      <c r="S19" s="219">
        <f t="shared" si="10"/>
        <v>0.1004566210045662</v>
      </c>
    </row>
    <row r="20" spans="1:19" x14ac:dyDescent="0.25">
      <c r="A20" s="264" t="s">
        <v>177</v>
      </c>
      <c r="B20" s="252">
        <f>B17-(B18+B19)</f>
        <v>614</v>
      </c>
      <c r="C20" s="430">
        <f t="shared" ref="C20:H20" si="17">C17-(C18+C19)</f>
        <v>619</v>
      </c>
      <c r="D20" s="431">
        <f t="shared" si="0"/>
        <v>-5</v>
      </c>
      <c r="E20" s="253">
        <f t="shared" si="1"/>
        <v>-8.0775444264943458E-3</v>
      </c>
      <c r="F20" s="430">
        <f t="shared" ref="F20" si="18">F17-(F18+F19)</f>
        <v>598</v>
      </c>
      <c r="G20" s="431">
        <f t="shared" si="17"/>
        <v>542</v>
      </c>
      <c r="H20" s="454">
        <f t="shared" si="17"/>
        <v>56</v>
      </c>
      <c r="I20" s="343">
        <f t="shared" si="2"/>
        <v>0.90635451505016718</v>
      </c>
      <c r="J20" s="319">
        <f t="shared" si="3"/>
        <v>9.3645484949832769E-2</v>
      </c>
      <c r="K20" s="351">
        <f>K17-(K18+K19)</f>
        <v>592</v>
      </c>
      <c r="L20" s="361">
        <f>L17-(L18+L19)</f>
        <v>536</v>
      </c>
      <c r="M20" s="286">
        <f t="shared" si="4"/>
        <v>56</v>
      </c>
      <c r="N20" s="254">
        <f t="shared" si="5"/>
        <v>0.90540540540540537</v>
      </c>
      <c r="O20" s="255">
        <f t="shared" si="6"/>
        <v>9.45945945945946E-2</v>
      </c>
      <c r="P20" s="286">
        <f t="shared" si="7"/>
        <v>6</v>
      </c>
      <c r="Q20" s="254">
        <f t="shared" si="8"/>
        <v>1.1194029850746268E-2</v>
      </c>
      <c r="R20" s="286">
        <f t="shared" si="9"/>
        <v>0</v>
      </c>
      <c r="S20" s="255">
        <f t="shared" si="10"/>
        <v>0</v>
      </c>
    </row>
    <row r="21" spans="1:19" x14ac:dyDescent="0.25">
      <c r="A21" s="7" t="s">
        <v>205</v>
      </c>
      <c r="B21" s="273">
        <v>359</v>
      </c>
      <c r="C21" s="441">
        <v>364</v>
      </c>
      <c r="D21" s="442">
        <f t="shared" si="0"/>
        <v>-5</v>
      </c>
      <c r="E21" s="274">
        <f t="shared" si="1"/>
        <v>-1.3736263736263736E-2</v>
      </c>
      <c r="F21" s="441">
        <v>340</v>
      </c>
      <c r="G21" s="442">
        <v>291</v>
      </c>
      <c r="H21" s="459">
        <v>49</v>
      </c>
      <c r="I21" s="346">
        <f t="shared" si="2"/>
        <v>0.85588235294117643</v>
      </c>
      <c r="J21" s="324">
        <f t="shared" si="3"/>
        <v>0.14411764705882352</v>
      </c>
      <c r="K21" s="356">
        <v>338</v>
      </c>
      <c r="L21" s="366">
        <v>289</v>
      </c>
      <c r="M21" s="291">
        <f t="shared" si="4"/>
        <v>49</v>
      </c>
      <c r="N21" s="275">
        <f t="shared" si="5"/>
        <v>0.8550295857988166</v>
      </c>
      <c r="O21" s="276">
        <f t="shared" si="6"/>
        <v>0.14497041420118342</v>
      </c>
      <c r="P21" s="291">
        <f t="shared" si="7"/>
        <v>2</v>
      </c>
      <c r="Q21" s="275">
        <f t="shared" si="8"/>
        <v>6.920415224913495E-3</v>
      </c>
      <c r="R21" s="291">
        <f t="shared" si="9"/>
        <v>0</v>
      </c>
      <c r="S21" s="276">
        <f t="shared" si="10"/>
        <v>0</v>
      </c>
    </row>
    <row r="22" spans="1:19" x14ac:dyDescent="0.25">
      <c r="A22" s="256" t="s">
        <v>26</v>
      </c>
      <c r="B22" s="257">
        <v>1037</v>
      </c>
      <c r="C22" s="432">
        <v>1030</v>
      </c>
      <c r="D22" s="433">
        <f t="shared" si="0"/>
        <v>7</v>
      </c>
      <c r="E22" s="258">
        <f t="shared" si="1"/>
        <v>6.7961165048543689E-3</v>
      </c>
      <c r="F22" s="432">
        <v>936</v>
      </c>
      <c r="G22" s="433">
        <v>726</v>
      </c>
      <c r="H22" s="455">
        <v>210</v>
      </c>
      <c r="I22" s="344">
        <f t="shared" si="2"/>
        <v>0.77564102564102566</v>
      </c>
      <c r="J22" s="320">
        <f t="shared" si="3"/>
        <v>0.22435897435897437</v>
      </c>
      <c r="K22" s="352">
        <v>931</v>
      </c>
      <c r="L22" s="362">
        <v>705</v>
      </c>
      <c r="M22" s="287">
        <f t="shared" si="4"/>
        <v>226</v>
      </c>
      <c r="N22" s="259">
        <f t="shared" si="5"/>
        <v>0.757250268528464</v>
      </c>
      <c r="O22" s="260">
        <f t="shared" si="6"/>
        <v>0.24274973147153597</v>
      </c>
      <c r="P22" s="287">
        <f t="shared" si="7"/>
        <v>21</v>
      </c>
      <c r="Q22" s="259">
        <f t="shared" si="8"/>
        <v>2.9787234042553193E-2</v>
      </c>
      <c r="R22" s="287">
        <f t="shared" si="9"/>
        <v>-16</v>
      </c>
      <c r="S22" s="260">
        <f t="shared" si="10"/>
        <v>-7.0796460176991149E-2</v>
      </c>
    </row>
    <row r="23" spans="1:19" x14ac:dyDescent="0.25">
      <c r="A23" s="29" t="s">
        <v>206</v>
      </c>
      <c r="B23" s="261">
        <v>656</v>
      </c>
      <c r="C23" s="434">
        <v>644</v>
      </c>
      <c r="D23" s="435">
        <f t="shared" si="0"/>
        <v>12</v>
      </c>
      <c r="E23" s="262">
        <f t="shared" si="1"/>
        <v>1.8633540372670808E-2</v>
      </c>
      <c r="F23" s="434">
        <v>575</v>
      </c>
      <c r="G23" s="435">
        <v>401</v>
      </c>
      <c r="H23" s="456">
        <v>174</v>
      </c>
      <c r="I23" s="218">
        <f t="shared" si="2"/>
        <v>0.69739130434782604</v>
      </c>
      <c r="J23" s="321">
        <f t="shared" si="3"/>
        <v>0.30260869565217391</v>
      </c>
      <c r="K23" s="353">
        <v>576</v>
      </c>
      <c r="L23" s="363">
        <v>403</v>
      </c>
      <c r="M23" s="288">
        <f t="shared" si="4"/>
        <v>173</v>
      </c>
      <c r="N23" s="263">
        <f t="shared" si="5"/>
        <v>0.69965277777777779</v>
      </c>
      <c r="O23" s="219">
        <f t="shared" si="6"/>
        <v>0.30034722222222221</v>
      </c>
      <c r="P23" s="288">
        <f t="shared" si="7"/>
        <v>-2</v>
      </c>
      <c r="Q23" s="263">
        <f t="shared" si="8"/>
        <v>-4.9627791563275434E-3</v>
      </c>
      <c r="R23" s="288">
        <f t="shared" si="9"/>
        <v>1</v>
      </c>
      <c r="S23" s="219">
        <f t="shared" si="10"/>
        <v>5.7803468208092483E-3</v>
      </c>
    </row>
    <row r="24" spans="1:19" x14ac:dyDescent="0.25">
      <c r="A24" s="264" t="s">
        <v>28</v>
      </c>
      <c r="B24" s="252">
        <f>B22-B23</f>
        <v>381</v>
      </c>
      <c r="C24" s="430">
        <f t="shared" ref="C24:H24" si="19">C22-C23</f>
        <v>386</v>
      </c>
      <c r="D24" s="431">
        <f t="shared" si="0"/>
        <v>-5</v>
      </c>
      <c r="E24" s="253">
        <f t="shared" si="1"/>
        <v>-1.2953367875647668E-2</v>
      </c>
      <c r="F24" s="430">
        <f t="shared" ref="F24" si="20">F22-F23</f>
        <v>361</v>
      </c>
      <c r="G24" s="431">
        <f t="shared" si="19"/>
        <v>325</v>
      </c>
      <c r="H24" s="454">
        <f t="shared" si="19"/>
        <v>36</v>
      </c>
      <c r="I24" s="343">
        <f t="shared" si="2"/>
        <v>0.90027700831024926</v>
      </c>
      <c r="J24" s="319">
        <f t="shared" si="3"/>
        <v>9.9722991689750698E-2</v>
      </c>
      <c r="K24" s="351">
        <f>K22-K23</f>
        <v>355</v>
      </c>
      <c r="L24" s="361">
        <f>L22-L23</f>
        <v>302</v>
      </c>
      <c r="M24" s="286">
        <f t="shared" si="4"/>
        <v>53</v>
      </c>
      <c r="N24" s="254">
        <f t="shared" si="5"/>
        <v>0.85070422535211265</v>
      </c>
      <c r="O24" s="255">
        <f t="shared" si="6"/>
        <v>0.14929577464788732</v>
      </c>
      <c r="P24" s="286">
        <f t="shared" si="7"/>
        <v>23</v>
      </c>
      <c r="Q24" s="254">
        <f t="shared" si="8"/>
        <v>7.6158940397350994E-2</v>
      </c>
      <c r="R24" s="286">
        <f t="shared" si="9"/>
        <v>-17</v>
      </c>
      <c r="S24" s="255">
        <f t="shared" si="10"/>
        <v>-0.32075471698113206</v>
      </c>
    </row>
    <row r="25" spans="1:19" x14ac:dyDescent="0.25">
      <c r="A25" s="6" t="s">
        <v>207</v>
      </c>
      <c r="B25" s="265">
        <v>956</v>
      </c>
      <c r="C25" s="437">
        <v>943</v>
      </c>
      <c r="D25" s="438">
        <f t="shared" si="0"/>
        <v>13</v>
      </c>
      <c r="E25" s="266">
        <f t="shared" si="1"/>
        <v>1.3785790031813362E-2</v>
      </c>
      <c r="F25" s="437">
        <v>919</v>
      </c>
      <c r="G25" s="438">
        <v>771</v>
      </c>
      <c r="H25" s="457">
        <v>148</v>
      </c>
      <c r="I25" s="345">
        <f t="shared" si="2"/>
        <v>0.8389553862894451</v>
      </c>
      <c r="J25" s="322">
        <f t="shared" si="3"/>
        <v>0.16104461371055495</v>
      </c>
      <c r="K25" s="354">
        <v>889</v>
      </c>
      <c r="L25" s="364">
        <v>753</v>
      </c>
      <c r="M25" s="289">
        <f t="shared" si="4"/>
        <v>136</v>
      </c>
      <c r="N25" s="267">
        <f t="shared" si="5"/>
        <v>0.84701912260967382</v>
      </c>
      <c r="O25" s="268">
        <f t="shared" si="6"/>
        <v>0.1529808773903262</v>
      </c>
      <c r="P25" s="289">
        <f t="shared" si="7"/>
        <v>18</v>
      </c>
      <c r="Q25" s="267">
        <f t="shared" si="8"/>
        <v>2.3904382470119521E-2</v>
      </c>
      <c r="R25" s="289">
        <f t="shared" si="9"/>
        <v>12</v>
      </c>
      <c r="S25" s="268">
        <f t="shared" si="10"/>
        <v>8.8235294117647065E-2</v>
      </c>
    </row>
    <row r="26" spans="1:19" x14ac:dyDescent="0.25">
      <c r="A26" s="36" t="s">
        <v>208</v>
      </c>
      <c r="B26" s="248">
        <v>257</v>
      </c>
      <c r="C26" s="443">
        <v>242</v>
      </c>
      <c r="D26" s="429">
        <f t="shared" si="0"/>
        <v>15</v>
      </c>
      <c r="E26" s="249">
        <f t="shared" si="1"/>
        <v>6.1983471074380167E-2</v>
      </c>
      <c r="F26" s="443">
        <v>243</v>
      </c>
      <c r="G26" s="429">
        <v>195</v>
      </c>
      <c r="H26" s="453">
        <v>48</v>
      </c>
      <c r="I26" s="237">
        <f t="shared" si="2"/>
        <v>0.80246913580246915</v>
      </c>
      <c r="J26" s="318">
        <f t="shared" si="3"/>
        <v>0.19753086419753085</v>
      </c>
      <c r="K26" s="350">
        <v>224</v>
      </c>
      <c r="L26" s="360">
        <v>179</v>
      </c>
      <c r="M26" s="285">
        <f t="shared" si="4"/>
        <v>45</v>
      </c>
      <c r="N26" s="250">
        <f t="shared" si="5"/>
        <v>0.7991071428571429</v>
      </c>
      <c r="O26" s="238">
        <f t="shared" si="6"/>
        <v>0.20089285714285715</v>
      </c>
      <c r="P26" s="285">
        <f t="shared" si="7"/>
        <v>16</v>
      </c>
      <c r="Q26" s="250">
        <f t="shared" si="8"/>
        <v>8.9385474860335198E-2</v>
      </c>
      <c r="R26" s="285">
        <f t="shared" si="9"/>
        <v>3</v>
      </c>
      <c r="S26" s="238">
        <f t="shared" si="10"/>
        <v>6.6666666666666666E-2</v>
      </c>
    </row>
    <row r="27" spans="1:19" x14ac:dyDescent="0.25">
      <c r="A27" s="264" t="s">
        <v>209</v>
      </c>
      <c r="B27" s="252">
        <f>B25-B26</f>
        <v>699</v>
      </c>
      <c r="C27" s="430">
        <f t="shared" ref="C27:H27" si="21">C25-C26</f>
        <v>701</v>
      </c>
      <c r="D27" s="431">
        <f t="shared" si="0"/>
        <v>-2</v>
      </c>
      <c r="E27" s="253">
        <f t="shared" si="1"/>
        <v>-2.8530670470756064E-3</v>
      </c>
      <c r="F27" s="430">
        <f t="shared" ref="F27" si="22">F25-F26</f>
        <v>676</v>
      </c>
      <c r="G27" s="431">
        <f t="shared" si="21"/>
        <v>576</v>
      </c>
      <c r="H27" s="454">
        <f t="shared" si="21"/>
        <v>100</v>
      </c>
      <c r="I27" s="343">
        <f t="shared" si="2"/>
        <v>0.85207100591715978</v>
      </c>
      <c r="J27" s="319">
        <f t="shared" si="3"/>
        <v>0.14792899408284024</v>
      </c>
      <c r="K27" s="351">
        <f>K25-K26</f>
        <v>665</v>
      </c>
      <c r="L27" s="361">
        <f>L25-L26</f>
        <v>574</v>
      </c>
      <c r="M27" s="286">
        <f t="shared" si="4"/>
        <v>91</v>
      </c>
      <c r="N27" s="254">
        <f t="shared" si="5"/>
        <v>0.86315789473684212</v>
      </c>
      <c r="O27" s="255">
        <f t="shared" si="6"/>
        <v>0.1368421052631579</v>
      </c>
      <c r="P27" s="286">
        <f t="shared" si="7"/>
        <v>2</v>
      </c>
      <c r="Q27" s="254">
        <f t="shared" si="8"/>
        <v>3.4843205574912892E-3</v>
      </c>
      <c r="R27" s="286">
        <f t="shared" si="9"/>
        <v>9</v>
      </c>
      <c r="S27" s="255">
        <f t="shared" si="10"/>
        <v>9.8901098901098897E-2</v>
      </c>
    </row>
    <row r="28" spans="1:19" x14ac:dyDescent="0.25">
      <c r="A28" s="6" t="s">
        <v>210</v>
      </c>
      <c r="B28" s="265">
        <v>1376</v>
      </c>
      <c r="C28" s="437">
        <v>1381</v>
      </c>
      <c r="D28" s="438">
        <f t="shared" si="0"/>
        <v>-5</v>
      </c>
      <c r="E28" s="266">
        <f t="shared" si="1"/>
        <v>-3.6205648081100651E-3</v>
      </c>
      <c r="F28" s="437">
        <v>1280</v>
      </c>
      <c r="G28" s="438">
        <v>1081</v>
      </c>
      <c r="H28" s="457">
        <v>199</v>
      </c>
      <c r="I28" s="345">
        <f t="shared" si="2"/>
        <v>0.84453124999999996</v>
      </c>
      <c r="J28" s="322">
        <f t="shared" si="3"/>
        <v>0.15546874999999999</v>
      </c>
      <c r="K28" s="354">
        <v>1192</v>
      </c>
      <c r="L28" s="364">
        <v>1012</v>
      </c>
      <c r="M28" s="289">
        <f t="shared" si="4"/>
        <v>180</v>
      </c>
      <c r="N28" s="267">
        <f t="shared" si="5"/>
        <v>0.84899328859060408</v>
      </c>
      <c r="O28" s="268">
        <f t="shared" si="6"/>
        <v>0.15100671140939598</v>
      </c>
      <c r="P28" s="289">
        <f t="shared" si="7"/>
        <v>69</v>
      </c>
      <c r="Q28" s="267">
        <f t="shared" si="8"/>
        <v>6.8181818181818177E-2</v>
      </c>
      <c r="R28" s="289">
        <f t="shared" si="9"/>
        <v>19</v>
      </c>
      <c r="S28" s="268">
        <f t="shared" si="10"/>
        <v>0.10555555555555556</v>
      </c>
    </row>
    <row r="29" spans="1:19" x14ac:dyDescent="0.25">
      <c r="A29" s="269" t="s">
        <v>211</v>
      </c>
      <c r="B29" s="261">
        <v>608</v>
      </c>
      <c r="C29" s="444">
        <v>564</v>
      </c>
      <c r="D29" s="435">
        <f t="shared" si="0"/>
        <v>44</v>
      </c>
      <c r="E29" s="219">
        <f t="shared" si="1"/>
        <v>7.8014184397163122E-2</v>
      </c>
      <c r="F29" s="434">
        <v>586</v>
      </c>
      <c r="G29" s="435">
        <v>483</v>
      </c>
      <c r="H29" s="456">
        <v>103</v>
      </c>
      <c r="I29" s="218">
        <f t="shared" si="2"/>
        <v>0.82423208191126285</v>
      </c>
      <c r="J29" s="321">
        <f t="shared" si="3"/>
        <v>0.17576791808873721</v>
      </c>
      <c r="K29" s="353">
        <v>530</v>
      </c>
      <c r="L29" s="363">
        <v>439</v>
      </c>
      <c r="M29" s="288">
        <f t="shared" si="4"/>
        <v>91</v>
      </c>
      <c r="N29" s="263">
        <f t="shared" si="5"/>
        <v>0.82830188679245287</v>
      </c>
      <c r="O29" s="219">
        <f t="shared" si="6"/>
        <v>0.17169811320754716</v>
      </c>
      <c r="P29" s="288">
        <f t="shared" si="7"/>
        <v>44</v>
      </c>
      <c r="Q29" s="263">
        <f t="shared" si="8"/>
        <v>0.10022779043280182</v>
      </c>
      <c r="R29" s="288">
        <f t="shared" si="9"/>
        <v>12</v>
      </c>
      <c r="S29" s="219">
        <f t="shared" si="10"/>
        <v>0.13186813186813187</v>
      </c>
    </row>
    <row r="30" spans="1:19" x14ac:dyDescent="0.25">
      <c r="A30" s="30" t="s">
        <v>212</v>
      </c>
      <c r="B30" s="252">
        <f>B28-B29</f>
        <v>768</v>
      </c>
      <c r="C30" s="430">
        <f t="shared" ref="C30:H30" si="23">C28-C29</f>
        <v>817</v>
      </c>
      <c r="D30" s="431">
        <f t="shared" si="23"/>
        <v>-49</v>
      </c>
      <c r="E30" s="253">
        <f t="shared" si="23"/>
        <v>-8.1634749205273194E-2</v>
      </c>
      <c r="F30" s="430">
        <f t="shared" si="23"/>
        <v>694</v>
      </c>
      <c r="G30" s="431">
        <f t="shared" si="23"/>
        <v>598</v>
      </c>
      <c r="H30" s="454">
        <f t="shared" si="23"/>
        <v>96</v>
      </c>
      <c r="I30" s="343">
        <f t="shared" si="2"/>
        <v>0.86167146974063402</v>
      </c>
      <c r="J30" s="319">
        <f t="shared" si="3"/>
        <v>0.13832853025936601</v>
      </c>
      <c r="K30" s="351">
        <f>K28-K29</f>
        <v>662</v>
      </c>
      <c r="L30" s="361">
        <f>L28-L29</f>
        <v>573</v>
      </c>
      <c r="M30" s="286">
        <f t="shared" si="4"/>
        <v>89</v>
      </c>
      <c r="N30" s="254">
        <f t="shared" si="5"/>
        <v>0.8655589123867069</v>
      </c>
      <c r="O30" s="255">
        <f t="shared" si="6"/>
        <v>0.13444108761329304</v>
      </c>
      <c r="P30" s="286">
        <f t="shared" si="7"/>
        <v>25</v>
      </c>
      <c r="Q30" s="254">
        <f t="shared" si="8"/>
        <v>4.3630017452006981E-2</v>
      </c>
      <c r="R30" s="286">
        <f t="shared" si="9"/>
        <v>7</v>
      </c>
      <c r="S30" s="255">
        <f t="shared" si="10"/>
        <v>7.8651685393258425E-2</v>
      </c>
    </row>
    <row r="31" spans="1:19" x14ac:dyDescent="0.25">
      <c r="A31" s="256" t="s">
        <v>213</v>
      </c>
      <c r="B31" s="257">
        <v>473</v>
      </c>
      <c r="C31" s="432">
        <v>492</v>
      </c>
      <c r="D31" s="433">
        <f t="shared" si="0"/>
        <v>-19</v>
      </c>
      <c r="E31" s="258">
        <f t="shared" si="1"/>
        <v>-3.8617886178861791E-2</v>
      </c>
      <c r="F31" s="432">
        <v>454</v>
      </c>
      <c r="G31" s="433">
        <v>419</v>
      </c>
      <c r="H31" s="455">
        <v>35</v>
      </c>
      <c r="I31" s="344">
        <f t="shared" si="2"/>
        <v>0.9229074889867841</v>
      </c>
      <c r="J31" s="320">
        <f t="shared" si="3"/>
        <v>7.7092511013215861E-2</v>
      </c>
      <c r="K31" s="352">
        <v>472</v>
      </c>
      <c r="L31" s="362">
        <v>421</v>
      </c>
      <c r="M31" s="287">
        <f t="shared" si="4"/>
        <v>51</v>
      </c>
      <c r="N31" s="259">
        <f t="shared" si="5"/>
        <v>0.89194915254237284</v>
      </c>
      <c r="O31" s="260">
        <f t="shared" si="6"/>
        <v>0.10805084745762712</v>
      </c>
      <c r="P31" s="287">
        <f t="shared" si="7"/>
        <v>-2</v>
      </c>
      <c r="Q31" s="259">
        <f t="shared" si="8"/>
        <v>-4.7505938242280287E-3</v>
      </c>
      <c r="R31" s="287">
        <f t="shared" si="9"/>
        <v>-16</v>
      </c>
      <c r="S31" s="260">
        <f t="shared" si="10"/>
        <v>-0.31372549019607843</v>
      </c>
    </row>
    <row r="32" spans="1:19" x14ac:dyDescent="0.25">
      <c r="A32" s="6" t="s">
        <v>141</v>
      </c>
      <c r="B32" s="265">
        <v>404</v>
      </c>
      <c r="C32" s="437">
        <v>426</v>
      </c>
      <c r="D32" s="438">
        <f t="shared" si="0"/>
        <v>-22</v>
      </c>
      <c r="E32" s="266">
        <f t="shared" si="1"/>
        <v>-5.1643192488262914E-2</v>
      </c>
      <c r="F32" s="437">
        <v>376</v>
      </c>
      <c r="G32" s="438">
        <v>297</v>
      </c>
      <c r="H32" s="457">
        <v>79</v>
      </c>
      <c r="I32" s="345">
        <f t="shared" si="2"/>
        <v>0.78989361702127658</v>
      </c>
      <c r="J32" s="322">
        <f t="shared" si="3"/>
        <v>0.21010638297872342</v>
      </c>
      <c r="K32" s="354">
        <v>390</v>
      </c>
      <c r="L32" s="364">
        <v>304</v>
      </c>
      <c r="M32" s="289">
        <f t="shared" si="4"/>
        <v>86</v>
      </c>
      <c r="N32" s="267">
        <f t="shared" si="5"/>
        <v>0.77948717948717949</v>
      </c>
      <c r="O32" s="268">
        <f t="shared" si="6"/>
        <v>0.22051282051282051</v>
      </c>
      <c r="P32" s="289">
        <f t="shared" si="7"/>
        <v>-7</v>
      </c>
      <c r="Q32" s="267">
        <f t="shared" si="8"/>
        <v>-2.3026315789473683E-2</v>
      </c>
      <c r="R32" s="289">
        <f t="shared" si="9"/>
        <v>-7</v>
      </c>
      <c r="S32" s="268">
        <f t="shared" si="10"/>
        <v>-8.1395348837209308E-2</v>
      </c>
    </row>
    <row r="33" spans="1:19" x14ac:dyDescent="0.25">
      <c r="A33" s="36" t="s">
        <v>196</v>
      </c>
      <c r="B33" s="248">
        <v>1</v>
      </c>
      <c r="C33" s="443">
        <v>0</v>
      </c>
      <c r="D33" s="429">
        <f t="shared" si="0"/>
        <v>1</v>
      </c>
      <c r="E33" s="277" t="s">
        <v>182</v>
      </c>
      <c r="F33" s="443">
        <v>1</v>
      </c>
      <c r="G33" s="429">
        <v>0</v>
      </c>
      <c r="H33" s="453">
        <v>0</v>
      </c>
      <c r="I33" s="237">
        <f t="shared" si="2"/>
        <v>0</v>
      </c>
      <c r="J33" s="318">
        <f t="shared" si="3"/>
        <v>0</v>
      </c>
      <c r="K33" s="350">
        <v>0</v>
      </c>
      <c r="L33" s="360">
        <v>0</v>
      </c>
      <c r="M33" s="285">
        <f t="shared" si="4"/>
        <v>0</v>
      </c>
      <c r="N33" s="293" t="s">
        <v>182</v>
      </c>
      <c r="O33" s="150" t="s">
        <v>182</v>
      </c>
      <c r="P33" s="285">
        <f t="shared" si="7"/>
        <v>0</v>
      </c>
      <c r="Q33" s="293" t="s">
        <v>182</v>
      </c>
      <c r="R33" s="285">
        <f t="shared" si="9"/>
        <v>0</v>
      </c>
      <c r="S33" s="150" t="s">
        <v>182</v>
      </c>
    </row>
    <row r="34" spans="1:19" x14ac:dyDescent="0.25">
      <c r="A34" s="264" t="s">
        <v>142</v>
      </c>
      <c r="B34" s="252">
        <f>B32-B33</f>
        <v>403</v>
      </c>
      <c r="C34" s="430">
        <f t="shared" ref="C34:H34" si="24">C32-C33</f>
        <v>426</v>
      </c>
      <c r="D34" s="431">
        <f t="shared" si="0"/>
        <v>-23</v>
      </c>
      <c r="E34" s="253">
        <f t="shared" si="1"/>
        <v>-5.39906103286385E-2</v>
      </c>
      <c r="F34" s="430">
        <f t="shared" ref="F34" si="25">F32-F33</f>
        <v>375</v>
      </c>
      <c r="G34" s="431">
        <f t="shared" si="24"/>
        <v>297</v>
      </c>
      <c r="H34" s="454">
        <f t="shared" si="24"/>
        <v>79</v>
      </c>
      <c r="I34" s="343">
        <f t="shared" si="2"/>
        <v>0.79200000000000004</v>
      </c>
      <c r="J34" s="319">
        <f t="shared" si="3"/>
        <v>0.21066666666666667</v>
      </c>
      <c r="K34" s="351">
        <f>K32-K33</f>
        <v>390</v>
      </c>
      <c r="L34" s="361">
        <f>L32-L33</f>
        <v>304</v>
      </c>
      <c r="M34" s="286">
        <f t="shared" si="4"/>
        <v>86</v>
      </c>
      <c r="N34" s="254">
        <f t="shared" si="5"/>
        <v>0.77948717948717949</v>
      </c>
      <c r="O34" s="255">
        <f t="shared" si="6"/>
        <v>0.22051282051282051</v>
      </c>
      <c r="P34" s="286">
        <f t="shared" si="7"/>
        <v>-7</v>
      </c>
      <c r="Q34" s="254">
        <f t="shared" si="8"/>
        <v>-2.3026315789473683E-2</v>
      </c>
      <c r="R34" s="286">
        <f t="shared" si="9"/>
        <v>-7</v>
      </c>
      <c r="S34" s="255">
        <f t="shared" si="10"/>
        <v>-8.1395348837209308E-2</v>
      </c>
    </row>
    <row r="35" spans="1:19" x14ac:dyDescent="0.25">
      <c r="A35" s="256" t="s">
        <v>214</v>
      </c>
      <c r="B35" s="257">
        <v>855</v>
      </c>
      <c r="C35" s="432">
        <v>860</v>
      </c>
      <c r="D35" s="433">
        <f t="shared" si="0"/>
        <v>-5</v>
      </c>
      <c r="E35" s="258">
        <f t="shared" si="1"/>
        <v>-5.8139534883720929E-3</v>
      </c>
      <c r="F35" s="432">
        <v>814</v>
      </c>
      <c r="G35" s="433">
        <v>727</v>
      </c>
      <c r="H35" s="455">
        <v>87</v>
      </c>
      <c r="I35" s="344">
        <f t="shared" si="2"/>
        <v>0.89312039312039315</v>
      </c>
      <c r="J35" s="320">
        <f t="shared" si="3"/>
        <v>0.10687960687960688</v>
      </c>
      <c r="K35" s="352">
        <v>806</v>
      </c>
      <c r="L35" s="362">
        <v>736</v>
      </c>
      <c r="M35" s="287">
        <f t="shared" si="4"/>
        <v>70</v>
      </c>
      <c r="N35" s="259">
        <f t="shared" si="5"/>
        <v>0.91315136476426795</v>
      </c>
      <c r="O35" s="260">
        <f t="shared" si="6"/>
        <v>8.6848635235732011E-2</v>
      </c>
      <c r="P35" s="287">
        <f t="shared" si="7"/>
        <v>-9</v>
      </c>
      <c r="Q35" s="259">
        <f t="shared" si="8"/>
        <v>-1.2228260869565218E-2</v>
      </c>
      <c r="R35" s="287">
        <f t="shared" si="9"/>
        <v>17</v>
      </c>
      <c r="S35" s="260">
        <f t="shared" si="10"/>
        <v>0.24285714285714285</v>
      </c>
    </row>
    <row r="36" spans="1:19" x14ac:dyDescent="0.25">
      <c r="A36" s="29" t="s">
        <v>215</v>
      </c>
      <c r="B36" s="261">
        <v>144</v>
      </c>
      <c r="C36" s="434">
        <v>158</v>
      </c>
      <c r="D36" s="435">
        <f t="shared" si="0"/>
        <v>-14</v>
      </c>
      <c r="E36" s="262">
        <f t="shared" si="1"/>
        <v>-8.8607594936708861E-2</v>
      </c>
      <c r="F36" s="434">
        <v>131</v>
      </c>
      <c r="G36" s="435">
        <v>93</v>
      </c>
      <c r="H36" s="456">
        <v>38</v>
      </c>
      <c r="I36" s="218">
        <f t="shared" si="2"/>
        <v>0.70992366412213737</v>
      </c>
      <c r="J36" s="321">
        <f t="shared" si="3"/>
        <v>0.29007633587786258</v>
      </c>
      <c r="K36" s="353">
        <v>142</v>
      </c>
      <c r="L36" s="363">
        <v>109</v>
      </c>
      <c r="M36" s="288">
        <f t="shared" si="4"/>
        <v>33</v>
      </c>
      <c r="N36" s="263">
        <f t="shared" si="5"/>
        <v>0.76760563380281688</v>
      </c>
      <c r="O36" s="219">
        <f t="shared" si="6"/>
        <v>0.23239436619718309</v>
      </c>
      <c r="P36" s="288">
        <f t="shared" si="7"/>
        <v>-16</v>
      </c>
      <c r="Q36" s="263">
        <f t="shared" si="8"/>
        <v>-0.14678899082568808</v>
      </c>
      <c r="R36" s="288">
        <f t="shared" si="9"/>
        <v>5</v>
      </c>
      <c r="S36" s="219">
        <f t="shared" si="10"/>
        <v>0.15151515151515152</v>
      </c>
    </row>
    <row r="37" spans="1:19" x14ac:dyDescent="0.25">
      <c r="A37" s="264" t="s">
        <v>216</v>
      </c>
      <c r="B37" s="252">
        <f>B35-B36</f>
        <v>711</v>
      </c>
      <c r="C37" s="430">
        <f t="shared" ref="C37:H37" si="26">C35-C36</f>
        <v>702</v>
      </c>
      <c r="D37" s="431">
        <f t="shared" si="0"/>
        <v>9</v>
      </c>
      <c r="E37" s="253">
        <f t="shared" si="1"/>
        <v>1.282051282051282E-2</v>
      </c>
      <c r="F37" s="430">
        <f t="shared" ref="F37" si="27">F35-F36</f>
        <v>683</v>
      </c>
      <c r="G37" s="431">
        <f t="shared" si="26"/>
        <v>634</v>
      </c>
      <c r="H37" s="454">
        <f t="shared" si="26"/>
        <v>49</v>
      </c>
      <c r="I37" s="343">
        <f t="shared" si="2"/>
        <v>0.9282576866764275</v>
      </c>
      <c r="J37" s="319">
        <f t="shared" si="3"/>
        <v>7.1742313323572476E-2</v>
      </c>
      <c r="K37" s="351">
        <f>K35-K36</f>
        <v>664</v>
      </c>
      <c r="L37" s="361">
        <f>L35-L36</f>
        <v>627</v>
      </c>
      <c r="M37" s="286">
        <f t="shared" si="4"/>
        <v>37</v>
      </c>
      <c r="N37" s="254">
        <f t="shared" si="5"/>
        <v>0.94427710843373491</v>
      </c>
      <c r="O37" s="255">
        <f t="shared" si="6"/>
        <v>5.5722891566265059E-2</v>
      </c>
      <c r="P37" s="286">
        <f t="shared" si="7"/>
        <v>7</v>
      </c>
      <c r="Q37" s="254">
        <f t="shared" si="8"/>
        <v>1.1164274322169059E-2</v>
      </c>
      <c r="R37" s="286">
        <f t="shared" si="9"/>
        <v>12</v>
      </c>
      <c r="S37" s="255">
        <f t="shared" si="10"/>
        <v>0.32432432432432434</v>
      </c>
    </row>
    <row r="38" spans="1:19" x14ac:dyDescent="0.25">
      <c r="A38" s="6" t="s">
        <v>217</v>
      </c>
      <c r="B38" s="265">
        <v>565</v>
      </c>
      <c r="C38" s="437">
        <v>561</v>
      </c>
      <c r="D38" s="438">
        <f t="shared" si="0"/>
        <v>4</v>
      </c>
      <c r="E38" s="266">
        <f t="shared" si="1"/>
        <v>7.1301247771836003E-3</v>
      </c>
      <c r="F38" s="437">
        <v>543</v>
      </c>
      <c r="G38" s="438">
        <v>469</v>
      </c>
      <c r="H38" s="457">
        <v>74</v>
      </c>
      <c r="I38" s="345">
        <f t="shared" si="2"/>
        <v>0.86372007366482506</v>
      </c>
      <c r="J38" s="322">
        <f t="shared" si="3"/>
        <v>0.13627992633517497</v>
      </c>
      <c r="K38" s="354">
        <v>526</v>
      </c>
      <c r="L38" s="364">
        <v>455</v>
      </c>
      <c r="M38" s="289">
        <f t="shared" si="4"/>
        <v>71</v>
      </c>
      <c r="N38" s="267">
        <f t="shared" si="5"/>
        <v>0.86501901140684412</v>
      </c>
      <c r="O38" s="268">
        <f t="shared" si="6"/>
        <v>0.13498098859315588</v>
      </c>
      <c r="P38" s="289">
        <f t="shared" si="7"/>
        <v>14</v>
      </c>
      <c r="Q38" s="267">
        <f t="shared" si="8"/>
        <v>3.0769230769230771E-2</v>
      </c>
      <c r="R38" s="289">
        <f t="shared" si="9"/>
        <v>3</v>
      </c>
      <c r="S38" s="268">
        <f t="shared" si="10"/>
        <v>4.2253521126760563E-2</v>
      </c>
    </row>
    <row r="39" spans="1:19" x14ac:dyDescent="0.25">
      <c r="A39" s="36" t="s">
        <v>196</v>
      </c>
      <c r="B39" s="248">
        <v>1</v>
      </c>
      <c r="C39" s="443">
        <v>1</v>
      </c>
      <c r="D39" s="429">
        <f t="shared" si="0"/>
        <v>0</v>
      </c>
      <c r="E39" s="249">
        <f t="shared" si="1"/>
        <v>0</v>
      </c>
      <c r="F39" s="443">
        <v>1</v>
      </c>
      <c r="G39" s="429">
        <v>0</v>
      </c>
      <c r="H39" s="453">
        <v>1</v>
      </c>
      <c r="I39" s="237">
        <f t="shared" si="2"/>
        <v>0</v>
      </c>
      <c r="J39" s="318">
        <f t="shared" si="3"/>
        <v>1</v>
      </c>
      <c r="K39" s="350">
        <v>1</v>
      </c>
      <c r="L39" s="360">
        <v>1</v>
      </c>
      <c r="M39" s="285">
        <f t="shared" si="4"/>
        <v>0</v>
      </c>
      <c r="N39" s="250">
        <f t="shared" si="5"/>
        <v>1</v>
      </c>
      <c r="O39" s="238">
        <f t="shared" si="6"/>
        <v>0</v>
      </c>
      <c r="P39" s="285">
        <f t="shared" si="7"/>
        <v>-1</v>
      </c>
      <c r="Q39" s="250">
        <f t="shared" si="8"/>
        <v>-1</v>
      </c>
      <c r="R39" s="285">
        <f t="shared" si="9"/>
        <v>1</v>
      </c>
      <c r="S39" s="150" t="s">
        <v>182</v>
      </c>
    </row>
    <row r="40" spans="1:19" x14ac:dyDescent="0.25">
      <c r="A40" s="264" t="s">
        <v>218</v>
      </c>
      <c r="B40" s="252">
        <f>B38-B39</f>
        <v>564</v>
      </c>
      <c r="C40" s="430">
        <f t="shared" ref="C40:H40" si="28">C38-C39</f>
        <v>560</v>
      </c>
      <c r="D40" s="431">
        <f t="shared" si="0"/>
        <v>4</v>
      </c>
      <c r="E40" s="253">
        <f t="shared" si="1"/>
        <v>7.1428571428571426E-3</v>
      </c>
      <c r="F40" s="430">
        <f t="shared" ref="F40" si="29">F38-F39</f>
        <v>542</v>
      </c>
      <c r="G40" s="431">
        <f t="shared" si="28"/>
        <v>469</v>
      </c>
      <c r="H40" s="454">
        <f t="shared" si="28"/>
        <v>73</v>
      </c>
      <c r="I40" s="343">
        <f t="shared" si="2"/>
        <v>0.86531365313653141</v>
      </c>
      <c r="J40" s="319">
        <f t="shared" si="3"/>
        <v>0.13468634686346864</v>
      </c>
      <c r="K40" s="351">
        <f>K38-K39</f>
        <v>525</v>
      </c>
      <c r="L40" s="361">
        <f>L38-L39</f>
        <v>454</v>
      </c>
      <c r="M40" s="286">
        <f t="shared" si="4"/>
        <v>71</v>
      </c>
      <c r="N40" s="254">
        <f t="shared" si="5"/>
        <v>0.86476190476190473</v>
      </c>
      <c r="O40" s="255">
        <f t="shared" si="6"/>
        <v>0.13523809523809524</v>
      </c>
      <c r="P40" s="286">
        <f t="shared" si="7"/>
        <v>15</v>
      </c>
      <c r="Q40" s="254">
        <f t="shared" si="8"/>
        <v>3.3039647577092511E-2</v>
      </c>
      <c r="R40" s="286">
        <f t="shared" si="9"/>
        <v>2</v>
      </c>
      <c r="S40" s="255">
        <f t="shared" si="10"/>
        <v>2.8169014084507043E-2</v>
      </c>
    </row>
    <row r="41" spans="1:19" x14ac:dyDescent="0.25">
      <c r="A41" s="6" t="s">
        <v>49</v>
      </c>
      <c r="B41" s="265">
        <v>740</v>
      </c>
      <c r="C41" s="437">
        <v>739</v>
      </c>
      <c r="D41" s="438">
        <f t="shared" si="0"/>
        <v>1</v>
      </c>
      <c r="E41" s="266">
        <f t="shared" si="1"/>
        <v>1.3531799729364006E-3</v>
      </c>
      <c r="F41" s="437">
        <v>696</v>
      </c>
      <c r="G41" s="438">
        <v>601</v>
      </c>
      <c r="H41" s="457">
        <v>95</v>
      </c>
      <c r="I41" s="345">
        <f t="shared" si="2"/>
        <v>0.8635057471264368</v>
      </c>
      <c r="J41" s="322">
        <f t="shared" si="3"/>
        <v>0.13649425287356323</v>
      </c>
      <c r="K41" s="354">
        <v>689</v>
      </c>
      <c r="L41" s="364">
        <v>585</v>
      </c>
      <c r="M41" s="289">
        <f t="shared" si="4"/>
        <v>104</v>
      </c>
      <c r="N41" s="267">
        <f t="shared" si="5"/>
        <v>0.84905660377358494</v>
      </c>
      <c r="O41" s="268">
        <f t="shared" si="6"/>
        <v>0.15094339622641509</v>
      </c>
      <c r="P41" s="289">
        <f t="shared" si="7"/>
        <v>16</v>
      </c>
      <c r="Q41" s="267">
        <f t="shared" si="8"/>
        <v>2.735042735042735E-2</v>
      </c>
      <c r="R41" s="289">
        <f t="shared" si="9"/>
        <v>-9</v>
      </c>
      <c r="S41" s="268">
        <f t="shared" si="10"/>
        <v>-8.6538461538461536E-2</v>
      </c>
    </row>
    <row r="42" spans="1:19" x14ac:dyDescent="0.25">
      <c r="A42" s="29" t="s">
        <v>219</v>
      </c>
      <c r="B42" s="261">
        <v>67</v>
      </c>
      <c r="C42" s="434">
        <v>71</v>
      </c>
      <c r="D42" s="435">
        <f t="shared" si="0"/>
        <v>-4</v>
      </c>
      <c r="E42" s="262">
        <f t="shared" si="1"/>
        <v>-5.6338028169014086E-2</v>
      </c>
      <c r="F42" s="434">
        <v>59</v>
      </c>
      <c r="G42" s="435">
        <v>53</v>
      </c>
      <c r="H42" s="456">
        <v>6</v>
      </c>
      <c r="I42" s="218">
        <f t="shared" si="2"/>
        <v>0.89830508474576276</v>
      </c>
      <c r="J42" s="321">
        <f t="shared" si="3"/>
        <v>0.10169491525423729</v>
      </c>
      <c r="K42" s="353">
        <v>68</v>
      </c>
      <c r="L42" s="363">
        <v>56</v>
      </c>
      <c r="M42" s="288">
        <f t="shared" si="4"/>
        <v>12</v>
      </c>
      <c r="N42" s="263">
        <f t="shared" si="5"/>
        <v>0.82352941176470584</v>
      </c>
      <c r="O42" s="219">
        <f t="shared" si="6"/>
        <v>0.17647058823529413</v>
      </c>
      <c r="P42" s="288">
        <f t="shared" si="7"/>
        <v>-3</v>
      </c>
      <c r="Q42" s="263">
        <f t="shared" si="8"/>
        <v>-5.3571428571428568E-2</v>
      </c>
      <c r="R42" s="288">
        <f t="shared" si="9"/>
        <v>-6</v>
      </c>
      <c r="S42" s="219">
        <f t="shared" si="10"/>
        <v>-0.5</v>
      </c>
    </row>
    <row r="43" spans="1:19" x14ac:dyDescent="0.25">
      <c r="A43" s="264" t="s">
        <v>220</v>
      </c>
      <c r="B43" s="252">
        <f>B41-B42</f>
        <v>673</v>
      </c>
      <c r="C43" s="430">
        <f t="shared" ref="C43:H43" si="30">C41-C42</f>
        <v>668</v>
      </c>
      <c r="D43" s="431">
        <f t="shared" si="0"/>
        <v>5</v>
      </c>
      <c r="E43" s="253">
        <f t="shared" si="1"/>
        <v>7.4850299401197605E-3</v>
      </c>
      <c r="F43" s="430">
        <f t="shared" ref="F43" si="31">F41-F42</f>
        <v>637</v>
      </c>
      <c r="G43" s="431">
        <f t="shared" si="30"/>
        <v>548</v>
      </c>
      <c r="H43" s="454">
        <f t="shared" si="30"/>
        <v>89</v>
      </c>
      <c r="I43" s="343">
        <f t="shared" si="2"/>
        <v>0.86028257456828883</v>
      </c>
      <c r="J43" s="319">
        <f t="shared" si="3"/>
        <v>0.13971742543171115</v>
      </c>
      <c r="K43" s="351">
        <f>K41-K42</f>
        <v>621</v>
      </c>
      <c r="L43" s="361">
        <f>L41-L42</f>
        <v>529</v>
      </c>
      <c r="M43" s="286">
        <f t="shared" si="4"/>
        <v>92</v>
      </c>
      <c r="N43" s="254">
        <f t="shared" si="5"/>
        <v>0.85185185185185186</v>
      </c>
      <c r="O43" s="255">
        <f t="shared" si="6"/>
        <v>0.14814814814814814</v>
      </c>
      <c r="P43" s="286">
        <f t="shared" si="7"/>
        <v>19</v>
      </c>
      <c r="Q43" s="254">
        <f t="shared" si="8"/>
        <v>3.5916824196597356E-2</v>
      </c>
      <c r="R43" s="286">
        <f t="shared" si="9"/>
        <v>-3</v>
      </c>
      <c r="S43" s="255">
        <f t="shared" si="10"/>
        <v>-3.2608695652173912E-2</v>
      </c>
    </row>
    <row r="44" spans="1:19" x14ac:dyDescent="0.25">
      <c r="A44" s="256" t="s">
        <v>53</v>
      </c>
      <c r="B44" s="257">
        <v>761</v>
      </c>
      <c r="C44" s="432">
        <v>749</v>
      </c>
      <c r="D44" s="433">
        <f t="shared" si="0"/>
        <v>12</v>
      </c>
      <c r="E44" s="258">
        <f t="shared" si="1"/>
        <v>1.602136181575434E-2</v>
      </c>
      <c r="F44" s="432">
        <v>722</v>
      </c>
      <c r="G44" s="433">
        <v>602</v>
      </c>
      <c r="H44" s="455">
        <v>120</v>
      </c>
      <c r="I44" s="344">
        <f t="shared" si="2"/>
        <v>0.83379501385041555</v>
      </c>
      <c r="J44" s="320">
        <f t="shared" si="3"/>
        <v>0.16620498614958448</v>
      </c>
      <c r="K44" s="352">
        <v>708</v>
      </c>
      <c r="L44" s="362">
        <v>613</v>
      </c>
      <c r="M44" s="287">
        <f t="shared" si="4"/>
        <v>95</v>
      </c>
      <c r="N44" s="259">
        <f t="shared" si="5"/>
        <v>0.86581920903954801</v>
      </c>
      <c r="O44" s="260">
        <f t="shared" si="6"/>
        <v>0.13418079096045199</v>
      </c>
      <c r="P44" s="287">
        <f t="shared" si="7"/>
        <v>-11</v>
      </c>
      <c r="Q44" s="259">
        <f t="shared" si="8"/>
        <v>-1.794453507340946E-2</v>
      </c>
      <c r="R44" s="287">
        <f t="shared" si="9"/>
        <v>25</v>
      </c>
      <c r="S44" s="260">
        <f t="shared" si="10"/>
        <v>0.26315789473684209</v>
      </c>
    </row>
    <row r="45" spans="1:19" x14ac:dyDescent="0.25">
      <c r="A45" s="29" t="s">
        <v>221</v>
      </c>
      <c r="B45" s="261">
        <v>68</v>
      </c>
      <c r="C45" s="434">
        <v>64</v>
      </c>
      <c r="D45" s="435">
        <f t="shared" si="0"/>
        <v>4</v>
      </c>
      <c r="E45" s="262">
        <f t="shared" si="1"/>
        <v>6.25E-2</v>
      </c>
      <c r="F45" s="434">
        <v>68</v>
      </c>
      <c r="G45" s="435">
        <v>44</v>
      </c>
      <c r="H45" s="456">
        <v>24</v>
      </c>
      <c r="I45" s="218">
        <f t="shared" si="2"/>
        <v>0.6470588235294118</v>
      </c>
      <c r="J45" s="321">
        <f t="shared" si="3"/>
        <v>0.35294117647058826</v>
      </c>
      <c r="K45" s="353">
        <v>56</v>
      </c>
      <c r="L45" s="363">
        <v>42</v>
      </c>
      <c r="M45" s="288">
        <f t="shared" si="4"/>
        <v>14</v>
      </c>
      <c r="N45" s="263">
        <f t="shared" si="5"/>
        <v>0.75</v>
      </c>
      <c r="O45" s="219">
        <f t="shared" si="6"/>
        <v>0.25</v>
      </c>
      <c r="P45" s="288">
        <f t="shared" si="7"/>
        <v>2</v>
      </c>
      <c r="Q45" s="263">
        <f t="shared" si="8"/>
        <v>4.7619047619047616E-2</v>
      </c>
      <c r="R45" s="288">
        <f t="shared" si="9"/>
        <v>10</v>
      </c>
      <c r="S45" s="219">
        <f t="shared" si="10"/>
        <v>0.7142857142857143</v>
      </c>
    </row>
    <row r="46" spans="1:19" ht="15.75" thickBot="1" x14ac:dyDescent="0.3">
      <c r="A46" s="278" t="s">
        <v>144</v>
      </c>
      <c r="B46" s="279">
        <f>B44-B45</f>
        <v>693</v>
      </c>
      <c r="C46" s="445">
        <f t="shared" ref="C46:H46" si="32">C44-C45</f>
        <v>685</v>
      </c>
      <c r="D46" s="446">
        <f t="shared" si="32"/>
        <v>8</v>
      </c>
      <c r="E46" s="280">
        <f t="shared" si="32"/>
        <v>-4.6478638184245663E-2</v>
      </c>
      <c r="F46" s="445">
        <f t="shared" si="32"/>
        <v>654</v>
      </c>
      <c r="G46" s="446">
        <f t="shared" si="32"/>
        <v>558</v>
      </c>
      <c r="H46" s="460">
        <f t="shared" si="32"/>
        <v>96</v>
      </c>
      <c r="I46" s="347">
        <f t="shared" si="2"/>
        <v>0.85321100917431192</v>
      </c>
      <c r="J46" s="325">
        <f t="shared" si="3"/>
        <v>0.14678899082568808</v>
      </c>
      <c r="K46" s="357">
        <f>K44-K45</f>
        <v>652</v>
      </c>
      <c r="L46" s="367">
        <f>L44-L45</f>
        <v>571</v>
      </c>
      <c r="M46" s="292">
        <f t="shared" si="4"/>
        <v>81</v>
      </c>
      <c r="N46" s="281">
        <f t="shared" si="5"/>
        <v>0.87576687116564422</v>
      </c>
      <c r="O46" s="282">
        <f t="shared" si="6"/>
        <v>0.12423312883435583</v>
      </c>
      <c r="P46" s="292">
        <f t="shared" si="7"/>
        <v>-13</v>
      </c>
      <c r="Q46" s="281">
        <f t="shared" si="8"/>
        <v>-2.276707530647986E-2</v>
      </c>
      <c r="R46" s="292">
        <f t="shared" si="9"/>
        <v>15</v>
      </c>
      <c r="S46" s="282">
        <f t="shared" si="10"/>
        <v>0.18518518518518517</v>
      </c>
    </row>
  </sheetData>
  <mergeCells count="19">
    <mergeCell ref="S4:S5"/>
    <mergeCell ref="N4:N5"/>
    <mergeCell ref="O4:O5"/>
    <mergeCell ref="P4:P5"/>
    <mergeCell ref="Q4:Q5"/>
    <mergeCell ref="R4:R5"/>
    <mergeCell ref="L4:L5"/>
    <mergeCell ref="M4:M5"/>
    <mergeCell ref="H4:H5"/>
    <mergeCell ref="I4:I5"/>
    <mergeCell ref="J4:J5"/>
    <mergeCell ref="K4:K5"/>
    <mergeCell ref="G4:G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scale="43" fitToHeight="0" orientation="landscape" r:id="rId1"/>
  <headerFooter>
    <oddFooter>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zoomScaleNormal="100" workbookViewId="0">
      <selection activeCell="G27" sqref="G27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5" width="10.7109375" customWidth="1"/>
    <col min="6" max="6" width="13.28515625" customWidth="1"/>
    <col min="7" max="8" width="15.42578125" customWidth="1"/>
    <col min="9" max="10" width="12.7109375" customWidth="1"/>
    <col min="11" max="12" width="15.140625" customWidth="1"/>
    <col min="13" max="16" width="15.28515625" customWidth="1"/>
    <col min="17" max="17" width="18.140625" customWidth="1"/>
    <col min="18" max="19" width="15.28515625" customWidth="1"/>
  </cols>
  <sheetData>
    <row r="1" spans="1:19" x14ac:dyDescent="0.25">
      <c r="A1" s="1" t="s">
        <v>170</v>
      </c>
      <c r="B1" s="1"/>
    </row>
    <row r="2" spans="1:19" x14ac:dyDescent="0.25">
      <c r="A2" s="2" t="s">
        <v>1</v>
      </c>
      <c r="B2" s="2"/>
    </row>
    <row r="3" spans="1:19" ht="15.75" thickBot="1" x14ac:dyDescent="0.3"/>
    <row r="4" spans="1:19" s="159" customFormat="1" ht="15" customHeight="1" x14ac:dyDescent="0.25">
      <c r="A4" s="482" t="s">
        <v>2</v>
      </c>
      <c r="B4" s="474" t="s">
        <v>186</v>
      </c>
      <c r="C4" s="476" t="s">
        <v>187</v>
      </c>
      <c r="D4" s="478" t="s">
        <v>188</v>
      </c>
      <c r="E4" s="480" t="s">
        <v>189</v>
      </c>
      <c r="F4" s="482" t="s">
        <v>190</v>
      </c>
      <c r="G4" s="461" t="s">
        <v>222</v>
      </c>
      <c r="H4" s="463" t="s">
        <v>223</v>
      </c>
      <c r="I4" s="461" t="s">
        <v>224</v>
      </c>
      <c r="J4" s="463" t="s">
        <v>225</v>
      </c>
      <c r="K4" s="465" t="s">
        <v>191</v>
      </c>
      <c r="L4" s="461" t="s">
        <v>226</v>
      </c>
      <c r="M4" s="463" t="s">
        <v>227</v>
      </c>
      <c r="N4" s="461" t="s">
        <v>228</v>
      </c>
      <c r="O4" s="463" t="s">
        <v>229</v>
      </c>
      <c r="P4" s="467" t="s">
        <v>230</v>
      </c>
      <c r="Q4" s="461" t="s">
        <v>231</v>
      </c>
      <c r="R4" s="461" t="s">
        <v>233</v>
      </c>
      <c r="S4" s="469" t="s">
        <v>232</v>
      </c>
    </row>
    <row r="5" spans="1:19" s="159" customFormat="1" ht="30.75" customHeight="1" thickBot="1" x14ac:dyDescent="0.3">
      <c r="A5" s="483"/>
      <c r="B5" s="475"/>
      <c r="C5" s="477"/>
      <c r="D5" s="479"/>
      <c r="E5" s="481"/>
      <c r="F5" s="483"/>
      <c r="G5" s="462"/>
      <c r="H5" s="464"/>
      <c r="I5" s="462"/>
      <c r="J5" s="464"/>
      <c r="K5" s="466"/>
      <c r="L5" s="462"/>
      <c r="M5" s="464"/>
      <c r="N5" s="462"/>
      <c r="O5" s="464"/>
      <c r="P5" s="468"/>
      <c r="Q5" s="462"/>
      <c r="R5" s="462"/>
      <c r="S5" s="470"/>
    </row>
    <row r="6" spans="1:19" x14ac:dyDescent="0.25">
      <c r="A6" s="64" t="s">
        <v>172</v>
      </c>
      <c r="B6" s="99">
        <v>7101</v>
      </c>
      <c r="C6" s="80">
        <v>6263</v>
      </c>
      <c r="D6" s="65">
        <f>B6-C6</f>
        <v>838</v>
      </c>
      <c r="E6" s="66">
        <f>D6/C6</f>
        <v>0.13380169247964235</v>
      </c>
      <c r="F6" s="368">
        <v>6865</v>
      </c>
      <c r="G6" s="65">
        <v>5893</v>
      </c>
      <c r="H6" s="369">
        <v>972</v>
      </c>
      <c r="I6" s="217">
        <f>G6/F6</f>
        <v>0.8584122359796067</v>
      </c>
      <c r="J6" s="211">
        <f>H6/F6</f>
        <v>0.1415877640203933</v>
      </c>
      <c r="K6" s="368">
        <v>5996</v>
      </c>
      <c r="L6" s="65">
        <v>5141</v>
      </c>
      <c r="M6" s="80">
        <f>K6-L6</f>
        <v>855</v>
      </c>
      <c r="N6" s="217">
        <f>L6/K6</f>
        <v>0.8574049366244163</v>
      </c>
      <c r="O6" s="222">
        <f>M6/K6</f>
        <v>0.14259506337558372</v>
      </c>
      <c r="P6" s="151">
        <f>G6-L6</f>
        <v>752</v>
      </c>
      <c r="Q6" s="231">
        <f>(G6-L6)/L6</f>
        <v>0.14627504376580433</v>
      </c>
      <c r="R6" s="65">
        <f>H6-M6</f>
        <v>117</v>
      </c>
      <c r="S6" s="226">
        <f>(H6-M6)/M6</f>
        <v>0.1368421052631579</v>
      </c>
    </row>
    <row r="7" spans="1:19" x14ac:dyDescent="0.25">
      <c r="A7" s="71" t="s">
        <v>171</v>
      </c>
      <c r="B7" s="100">
        <v>6699</v>
      </c>
      <c r="C7" s="79">
        <v>5862</v>
      </c>
      <c r="D7" s="52">
        <f t="shared" ref="D7:D13" si="0">B7-C7</f>
        <v>837</v>
      </c>
      <c r="E7" s="26">
        <f t="shared" ref="E7:E13" si="1">D7/C7</f>
        <v>0.14278403275332652</v>
      </c>
      <c r="F7" s="141">
        <v>6470</v>
      </c>
      <c r="G7" s="52">
        <v>5509</v>
      </c>
      <c r="H7" s="298">
        <v>961</v>
      </c>
      <c r="I7" s="175">
        <f t="shared" ref="I7:I13" si="2">G7/F7</f>
        <v>0.851468315301391</v>
      </c>
      <c r="J7" s="164">
        <f t="shared" ref="J7:J13" si="3">H7/F7</f>
        <v>0.14853168469860897</v>
      </c>
      <c r="K7" s="141">
        <v>5608</v>
      </c>
      <c r="L7" s="52">
        <v>4784</v>
      </c>
      <c r="M7" s="79">
        <f t="shared" ref="M7:M13" si="4">K7-L7</f>
        <v>824</v>
      </c>
      <c r="N7" s="175">
        <f t="shared" ref="N7:N13" si="5">L7/K7</f>
        <v>0.85306704707560632</v>
      </c>
      <c r="O7" s="223">
        <f t="shared" ref="O7:O13" si="6">M7/K7</f>
        <v>0.14693295292439373</v>
      </c>
      <c r="P7" s="51">
        <f t="shared" ref="P7:P13" si="7">G7-L7</f>
        <v>725</v>
      </c>
      <c r="Q7" s="232">
        <f t="shared" ref="Q7:Q13" si="8">(G7-L7)/L7</f>
        <v>0.15154682274247491</v>
      </c>
      <c r="R7" s="52">
        <f t="shared" ref="R7:R13" si="9">H7-M7</f>
        <v>137</v>
      </c>
      <c r="S7" s="227">
        <f t="shared" ref="S7:S13" si="10">(H7-M7)/M7</f>
        <v>0.16626213592233011</v>
      </c>
    </row>
    <row r="8" spans="1:19" x14ac:dyDescent="0.25">
      <c r="A8" s="72" t="s">
        <v>19</v>
      </c>
      <c r="B8" s="101">
        <v>13435</v>
      </c>
      <c r="C8" s="78">
        <v>12684</v>
      </c>
      <c r="D8" s="50">
        <f t="shared" si="0"/>
        <v>751</v>
      </c>
      <c r="E8" s="24">
        <f t="shared" si="1"/>
        <v>5.9208451592557554E-2</v>
      </c>
      <c r="F8" s="91">
        <v>12676</v>
      </c>
      <c r="G8" s="48">
        <v>8881</v>
      </c>
      <c r="H8" s="299">
        <v>3795</v>
      </c>
      <c r="I8" s="176">
        <f t="shared" si="2"/>
        <v>0.70061533606816029</v>
      </c>
      <c r="J8" s="165">
        <f t="shared" si="3"/>
        <v>0.29938466393183971</v>
      </c>
      <c r="K8" s="91">
        <f>K9+K10+K11+K12+K13</f>
        <v>11752</v>
      </c>
      <c r="L8" s="48">
        <f>L9+L10+L11+L12+L13</f>
        <v>8306</v>
      </c>
      <c r="M8" s="61">
        <f t="shared" si="4"/>
        <v>3446</v>
      </c>
      <c r="N8" s="174">
        <f t="shared" si="5"/>
        <v>0.70677331518039488</v>
      </c>
      <c r="O8" s="224">
        <f t="shared" si="6"/>
        <v>0.29322668481960518</v>
      </c>
      <c r="P8" s="49">
        <f t="shared" si="7"/>
        <v>575</v>
      </c>
      <c r="Q8" s="221">
        <f t="shared" si="8"/>
        <v>6.9227064772453648E-2</v>
      </c>
      <c r="R8" s="50">
        <f t="shared" si="9"/>
        <v>349</v>
      </c>
      <c r="S8" s="228">
        <f t="shared" si="10"/>
        <v>0.10127684271619268</v>
      </c>
    </row>
    <row r="9" spans="1:19" x14ac:dyDescent="0.25">
      <c r="A9" s="73" t="s">
        <v>131</v>
      </c>
      <c r="B9" s="102">
        <v>2203</v>
      </c>
      <c r="C9" s="63">
        <v>1969</v>
      </c>
      <c r="D9" s="50">
        <f t="shared" si="0"/>
        <v>234</v>
      </c>
      <c r="E9" s="38">
        <f t="shared" si="1"/>
        <v>0.11884205180294566</v>
      </c>
      <c r="F9" s="127">
        <v>2064</v>
      </c>
      <c r="G9" s="54">
        <v>1643</v>
      </c>
      <c r="H9" s="296">
        <v>421</v>
      </c>
      <c r="I9" s="173">
        <f t="shared" si="2"/>
        <v>0.79602713178294571</v>
      </c>
      <c r="J9" s="162">
        <f t="shared" si="3"/>
        <v>0.20397286821705427</v>
      </c>
      <c r="K9" s="127">
        <v>1774</v>
      </c>
      <c r="L9" s="54">
        <v>1399</v>
      </c>
      <c r="M9" s="61">
        <f t="shared" si="4"/>
        <v>375</v>
      </c>
      <c r="N9" s="174">
        <f t="shared" si="5"/>
        <v>0.78861330326944756</v>
      </c>
      <c r="O9" s="224">
        <f t="shared" si="6"/>
        <v>0.21138669673055244</v>
      </c>
      <c r="P9" s="49">
        <f t="shared" si="7"/>
        <v>244</v>
      </c>
      <c r="Q9" s="221">
        <f t="shared" si="8"/>
        <v>0.17441029306647604</v>
      </c>
      <c r="R9" s="50">
        <f t="shared" si="9"/>
        <v>46</v>
      </c>
      <c r="S9" s="228">
        <f t="shared" si="10"/>
        <v>0.12266666666666666</v>
      </c>
    </row>
    <row r="10" spans="1:19" x14ac:dyDescent="0.25">
      <c r="A10" s="62" t="s">
        <v>173</v>
      </c>
      <c r="B10" s="102">
        <v>5110</v>
      </c>
      <c r="C10" s="61">
        <v>5026</v>
      </c>
      <c r="D10" s="50">
        <f t="shared" si="0"/>
        <v>84</v>
      </c>
      <c r="E10" s="25">
        <f t="shared" si="1"/>
        <v>1.6713091922005572E-2</v>
      </c>
      <c r="F10" s="140">
        <v>4822</v>
      </c>
      <c r="G10" s="50">
        <v>2728</v>
      </c>
      <c r="H10" s="297">
        <v>2094</v>
      </c>
      <c r="I10" s="174">
        <f t="shared" si="2"/>
        <v>0.56574035669846534</v>
      </c>
      <c r="J10" s="163">
        <f t="shared" si="3"/>
        <v>0.43425964330153466</v>
      </c>
      <c r="K10" s="140">
        <v>4667</v>
      </c>
      <c r="L10" s="50">
        <v>2687</v>
      </c>
      <c r="M10" s="61">
        <f t="shared" si="4"/>
        <v>1980</v>
      </c>
      <c r="N10" s="174">
        <f t="shared" si="5"/>
        <v>0.57574458967216624</v>
      </c>
      <c r="O10" s="224">
        <f t="shared" si="6"/>
        <v>0.4242554103278337</v>
      </c>
      <c r="P10" s="49">
        <f t="shared" si="7"/>
        <v>41</v>
      </c>
      <c r="Q10" s="221">
        <f t="shared" si="8"/>
        <v>1.5258652772608858E-2</v>
      </c>
      <c r="R10" s="50">
        <f t="shared" si="9"/>
        <v>114</v>
      </c>
      <c r="S10" s="228">
        <f t="shared" si="10"/>
        <v>5.7575757575757579E-2</v>
      </c>
    </row>
    <row r="11" spans="1:19" x14ac:dyDescent="0.25">
      <c r="A11" s="62" t="s">
        <v>175</v>
      </c>
      <c r="B11" s="102">
        <v>1255</v>
      </c>
      <c r="C11" s="61">
        <v>873</v>
      </c>
      <c r="D11" s="70">
        <f t="shared" si="0"/>
        <v>382</v>
      </c>
      <c r="E11" s="76">
        <f t="shared" si="1"/>
        <v>0.43757159221076747</v>
      </c>
      <c r="F11" s="140">
        <v>1215</v>
      </c>
      <c r="G11" s="50">
        <v>1100</v>
      </c>
      <c r="H11" s="297">
        <v>115</v>
      </c>
      <c r="I11" s="174">
        <f t="shared" si="2"/>
        <v>0.90534979423868311</v>
      </c>
      <c r="J11" s="163">
        <f t="shared" si="3"/>
        <v>9.4650205761316872E-2</v>
      </c>
      <c r="K11" s="140">
        <v>841</v>
      </c>
      <c r="L11" s="50">
        <v>750</v>
      </c>
      <c r="M11" s="212">
        <f t="shared" si="4"/>
        <v>91</v>
      </c>
      <c r="N11" s="221">
        <f t="shared" si="5"/>
        <v>0.89179548156956001</v>
      </c>
      <c r="O11" s="224">
        <f t="shared" si="6"/>
        <v>0.10820451843043995</v>
      </c>
      <c r="P11" s="214">
        <f t="shared" si="7"/>
        <v>350</v>
      </c>
      <c r="Q11" s="221">
        <f t="shared" si="8"/>
        <v>0.46666666666666667</v>
      </c>
      <c r="R11" s="70">
        <f t="shared" si="9"/>
        <v>24</v>
      </c>
      <c r="S11" s="228">
        <f t="shared" si="10"/>
        <v>0.26373626373626374</v>
      </c>
    </row>
    <row r="12" spans="1:19" x14ac:dyDescent="0.25">
      <c r="A12" s="62" t="s">
        <v>176</v>
      </c>
      <c r="B12" s="102">
        <v>1177</v>
      </c>
      <c r="C12" s="61">
        <v>1082</v>
      </c>
      <c r="D12" s="67">
        <f t="shared" si="0"/>
        <v>95</v>
      </c>
      <c r="E12" s="76">
        <f t="shared" si="1"/>
        <v>8.7800369685767099E-2</v>
      </c>
      <c r="F12" s="140">
        <v>1110</v>
      </c>
      <c r="G12" s="50">
        <v>508</v>
      </c>
      <c r="H12" s="297">
        <v>602</v>
      </c>
      <c r="I12" s="174">
        <f t="shared" si="2"/>
        <v>0.45765765765765765</v>
      </c>
      <c r="J12" s="163">
        <f t="shared" si="3"/>
        <v>0.54234234234234235</v>
      </c>
      <c r="K12" s="328">
        <v>962</v>
      </c>
      <c r="L12" s="120">
        <v>400</v>
      </c>
      <c r="M12" s="213">
        <f t="shared" si="4"/>
        <v>562</v>
      </c>
      <c r="N12" s="218">
        <f t="shared" si="5"/>
        <v>0.41580041580041582</v>
      </c>
      <c r="O12" s="149">
        <f t="shared" si="6"/>
        <v>0.58419958419958418</v>
      </c>
      <c r="P12" s="215">
        <f t="shared" si="7"/>
        <v>108</v>
      </c>
      <c r="Q12" s="233">
        <f t="shared" si="8"/>
        <v>0.27</v>
      </c>
      <c r="R12" s="67">
        <f t="shared" si="9"/>
        <v>40</v>
      </c>
      <c r="S12" s="229">
        <f t="shared" si="10"/>
        <v>7.1174377224199295E-2</v>
      </c>
    </row>
    <row r="13" spans="1:19" ht="15.75" thickBot="1" x14ac:dyDescent="0.3">
      <c r="A13" s="74" t="s">
        <v>177</v>
      </c>
      <c r="B13" s="103">
        <f>B8-(B9+B10+B11+B12)</f>
        <v>3690</v>
      </c>
      <c r="C13" s="81">
        <f>C8-C9-C10-C11-C12</f>
        <v>3734</v>
      </c>
      <c r="D13" s="68">
        <f t="shared" si="0"/>
        <v>-44</v>
      </c>
      <c r="E13" s="77">
        <f t="shared" si="1"/>
        <v>-1.1783610069630423E-2</v>
      </c>
      <c r="F13" s="326">
        <f>F8-(F9+F10+F11+F12)</f>
        <v>3465</v>
      </c>
      <c r="G13" s="33">
        <f>G8-(G9+G10+G11+G12)</f>
        <v>2902</v>
      </c>
      <c r="H13" s="334">
        <f>H8-(H9+H10+H11+H12)</f>
        <v>563</v>
      </c>
      <c r="I13" s="185">
        <f t="shared" si="2"/>
        <v>0.83751803751803755</v>
      </c>
      <c r="J13" s="180">
        <f t="shared" si="3"/>
        <v>0.16248196248196248</v>
      </c>
      <c r="K13" s="370">
        <v>3508</v>
      </c>
      <c r="L13" s="371">
        <v>3070</v>
      </c>
      <c r="M13" s="81">
        <f t="shared" si="4"/>
        <v>438</v>
      </c>
      <c r="N13" s="220">
        <f t="shared" si="5"/>
        <v>0.87514253135689857</v>
      </c>
      <c r="O13" s="225">
        <f t="shared" si="6"/>
        <v>0.12485746864310149</v>
      </c>
      <c r="P13" s="216">
        <f t="shared" si="7"/>
        <v>-168</v>
      </c>
      <c r="Q13" s="234">
        <f t="shared" si="8"/>
        <v>-5.472312703583062E-2</v>
      </c>
      <c r="R13" s="68">
        <f t="shared" si="9"/>
        <v>125</v>
      </c>
      <c r="S13" s="230">
        <f t="shared" si="10"/>
        <v>0.28538812785388129</v>
      </c>
    </row>
    <row r="14" spans="1:19" x14ac:dyDescent="0.25">
      <c r="A14" s="75"/>
      <c r="B14" s="75"/>
      <c r="C14" s="69"/>
      <c r="D14" s="69"/>
      <c r="E14" s="69"/>
      <c r="F14" s="69"/>
      <c r="G14" s="69"/>
      <c r="H14" s="69"/>
      <c r="L14" s="139"/>
      <c r="M14" s="138"/>
    </row>
    <row r="15" spans="1:19" x14ac:dyDescent="0.25">
      <c r="A15" s="155"/>
      <c r="B15" s="69"/>
      <c r="C15" s="69"/>
      <c r="D15" s="69"/>
      <c r="G15" s="69"/>
    </row>
    <row r="19" spans="12:14" x14ac:dyDescent="0.25">
      <c r="L19" s="139"/>
      <c r="M19" s="138"/>
    </row>
    <row r="20" spans="12:14" x14ac:dyDescent="0.25">
      <c r="L20" s="139"/>
      <c r="M20" s="138"/>
    </row>
    <row r="21" spans="12:14" x14ac:dyDescent="0.25">
      <c r="L21" s="139"/>
      <c r="M21" s="138"/>
    </row>
    <row r="22" spans="12:14" x14ac:dyDescent="0.25">
      <c r="L22" s="139"/>
      <c r="M22" s="138"/>
    </row>
    <row r="23" spans="12:14" x14ac:dyDescent="0.25">
      <c r="L23" s="139"/>
      <c r="M23" s="138"/>
    </row>
    <row r="24" spans="12:14" x14ac:dyDescent="0.25">
      <c r="L24" s="139"/>
      <c r="M24" s="138"/>
    </row>
    <row r="25" spans="12:14" x14ac:dyDescent="0.25">
      <c r="L25" s="139"/>
      <c r="M25" s="138"/>
    </row>
    <row r="28" spans="12:14" x14ac:dyDescent="0.25">
      <c r="L28" s="139"/>
      <c r="M28" s="138"/>
    </row>
    <row r="29" spans="12:14" x14ac:dyDescent="0.25">
      <c r="L29" s="139"/>
      <c r="M29" s="138"/>
    </row>
    <row r="30" spans="12:14" x14ac:dyDescent="0.25">
      <c r="L30" s="139"/>
      <c r="M30" s="138"/>
    </row>
    <row r="31" spans="12:14" x14ac:dyDescent="0.25">
      <c r="L31" s="139"/>
      <c r="M31" s="138"/>
    </row>
    <row r="32" spans="12:14" x14ac:dyDescent="0.25">
      <c r="L32" s="139"/>
      <c r="M32" s="138"/>
      <c r="N32" s="138"/>
    </row>
    <row r="33" spans="12:14" x14ac:dyDescent="0.25">
      <c r="L33" s="139"/>
      <c r="M33" s="138"/>
      <c r="N33" s="138"/>
    </row>
    <row r="34" spans="12:14" x14ac:dyDescent="0.25">
      <c r="L34" s="139"/>
      <c r="M34" s="138"/>
      <c r="N34" s="138"/>
    </row>
    <row r="35" spans="12:14" x14ac:dyDescent="0.25">
      <c r="L35" s="139"/>
      <c r="M35" s="138"/>
      <c r="N35" s="138"/>
    </row>
    <row r="37" spans="12:14" x14ac:dyDescent="0.25">
      <c r="L37" s="138"/>
    </row>
    <row r="38" spans="12:14" x14ac:dyDescent="0.25">
      <c r="L38" s="138"/>
    </row>
    <row r="39" spans="12:14" x14ac:dyDescent="0.25">
      <c r="L39" s="138"/>
    </row>
    <row r="40" spans="12:14" x14ac:dyDescent="0.25">
      <c r="L40" s="138"/>
    </row>
    <row r="41" spans="12:14" x14ac:dyDescent="0.25">
      <c r="L41" s="138"/>
    </row>
    <row r="42" spans="12:14" x14ac:dyDescent="0.25">
      <c r="L42" s="138"/>
    </row>
  </sheetData>
  <mergeCells count="19">
    <mergeCell ref="R4:R5"/>
    <mergeCell ref="S4:S5"/>
    <mergeCell ref="M4:M5"/>
    <mergeCell ref="N4:N5"/>
    <mergeCell ref="O4:O5"/>
    <mergeCell ref="P4:P5"/>
    <mergeCell ref="Q4:Q5"/>
    <mergeCell ref="L4:L5"/>
    <mergeCell ref="I4:I5"/>
    <mergeCell ref="J4:J5"/>
    <mergeCell ref="H4:H5"/>
    <mergeCell ref="A4:A5"/>
    <mergeCell ref="C4:C5"/>
    <mergeCell ref="D4:D5"/>
    <mergeCell ref="E4:E5"/>
    <mergeCell ref="G4:G5"/>
    <mergeCell ref="B4:B5"/>
    <mergeCell ref="F4:F5"/>
    <mergeCell ref="K4:K5"/>
  </mergeCells>
  <pageMargins left="0.7" right="0.7" top="0.75" bottom="0.75" header="0.3" footer="0.3"/>
  <pageSetup scale="40" fitToWidth="0" fitToHeight="0" orientation="landscape" r:id="rId1"/>
  <headerFoot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Darke County</vt:lpstr>
      <vt:lpstr>Greene County</vt:lpstr>
      <vt:lpstr>Miami County</vt:lpstr>
      <vt:lpstr>Montgomery County</vt:lpstr>
      <vt:lpstr>Preble County</vt:lpstr>
      <vt:lpstr>Shelby County</vt:lpstr>
      <vt:lpstr>Warren County</vt:lpstr>
      <vt:lpstr>'Darke County'!Print_Area</vt:lpstr>
      <vt:lpstr>'Darke County'!Print_Titles</vt:lpstr>
      <vt:lpstr>'Greene County'!Print_Titles</vt:lpstr>
      <vt:lpstr>'Miami County'!Print_Titles</vt:lpstr>
      <vt:lpstr>'Montgomery County'!Print_Titles</vt:lpstr>
      <vt:lpstr>'Preble County'!Print_Titles</vt:lpstr>
      <vt:lpstr>'Shelby County'!Print_Titles</vt:lpstr>
      <vt:lpstr>'Warren County'!Print_Titles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Bowman, Katy</dc:creator>
  <cp:lastModifiedBy>Whitaker, Elizabeth</cp:lastModifiedBy>
  <cp:lastPrinted>2021-11-19T14:13:12Z</cp:lastPrinted>
  <dcterms:created xsi:type="dcterms:W3CDTF">2011-04-21T12:52:25Z</dcterms:created>
  <dcterms:modified xsi:type="dcterms:W3CDTF">2023-05-31T15:24:44Z</dcterms:modified>
</cp:coreProperties>
</file>